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.bensa\Downloads\"/>
    </mc:Choice>
  </mc:AlternateContent>
  <xr:revisionPtr revIDLastSave="0" documentId="13_ncr:1_{ED237673-7D07-4F99-8BBC-9818E82E9129}" xr6:coauthVersionLast="36" xr6:coauthVersionMax="36" xr10:uidLastSave="{00000000-0000-0000-0000-000000000000}"/>
  <workbookProtection workbookAlgorithmName="SHA-512" workbookHashValue="KDES/nadrq7X2kUlyOwHvaaq2VDSsvcewG20T+HO0Ke/d5rY1Evy+yC52k69aE0f+6GyQWywKVBSJpThB+bATA==" workbookSaltValue="6MxojQ3KbzyMBWQ2B/P7uw==" workbookSpinCount="100000" lockStructure="1"/>
  <bookViews>
    <workbookView xWindow="0" yWindow="0" windowWidth="28800" windowHeight="11625" xr2:uid="{00000000-000D-0000-FFFF-FFFF00000000}"/>
  </bookViews>
  <sheets>
    <sheet name="Atleti trofeo FIJLKAM" sheetId="1" r:id="rId1"/>
    <sheet name="Appoggio FIJLKAM" sheetId="2" state="hidden" r:id="rId2"/>
    <sheet name="ISTRUZIONI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G9" i="1"/>
  <c r="G10" i="1"/>
  <c r="G12" i="1"/>
  <c r="J12" i="1"/>
  <c r="K12" i="1"/>
  <c r="G13" i="1"/>
  <c r="J13" i="1"/>
  <c r="K13" i="1"/>
  <c r="G14" i="1"/>
  <c r="J14" i="1"/>
  <c r="K14" i="1"/>
  <c r="G15" i="1"/>
  <c r="J15" i="1"/>
  <c r="K15" i="1"/>
  <c r="G16" i="1"/>
  <c r="J16" i="1"/>
  <c r="K16" i="1"/>
  <c r="G17" i="1"/>
  <c r="J17" i="1"/>
  <c r="K17" i="1"/>
  <c r="G18" i="1"/>
  <c r="J18" i="1"/>
  <c r="K18" i="1"/>
  <c r="G19" i="1"/>
  <c r="J19" i="1"/>
  <c r="K19" i="1"/>
  <c r="G20" i="1"/>
  <c r="J20" i="1"/>
  <c r="K20" i="1"/>
  <c r="G21" i="1"/>
  <c r="J21" i="1"/>
  <c r="K21" i="1"/>
  <c r="G22" i="1"/>
  <c r="J22" i="1"/>
  <c r="K22" i="1"/>
  <c r="G23" i="1"/>
  <c r="J23" i="1"/>
  <c r="K23" i="1"/>
  <c r="G24" i="1"/>
  <c r="J24" i="1"/>
  <c r="K24" i="1"/>
  <c r="G25" i="1"/>
  <c r="J25" i="1"/>
  <c r="K25" i="1"/>
  <c r="G26" i="1"/>
  <c r="J26" i="1"/>
  <c r="K26" i="1"/>
  <c r="G27" i="1"/>
  <c r="J27" i="1"/>
  <c r="K27" i="1"/>
  <c r="G28" i="1"/>
  <c r="J28" i="1"/>
  <c r="K28" i="1"/>
  <c r="G29" i="1"/>
  <c r="J29" i="1"/>
  <c r="K29" i="1"/>
  <c r="G30" i="1"/>
  <c r="J30" i="1"/>
  <c r="K30" i="1"/>
  <c r="G31" i="1"/>
  <c r="J31" i="1"/>
  <c r="K31" i="1"/>
  <c r="G32" i="1"/>
  <c r="J32" i="1"/>
  <c r="K32" i="1"/>
  <c r="G33" i="1"/>
  <c r="J33" i="1"/>
  <c r="K33" i="1"/>
  <c r="G34" i="1"/>
  <c r="J34" i="1"/>
  <c r="K34" i="1"/>
  <c r="G35" i="1"/>
  <c r="J35" i="1"/>
  <c r="K35" i="1"/>
  <c r="G36" i="1"/>
  <c r="J36" i="1"/>
  <c r="K36" i="1"/>
  <c r="G37" i="1"/>
  <c r="J37" i="1"/>
  <c r="K37" i="1"/>
  <c r="G38" i="1"/>
  <c r="J38" i="1"/>
  <c r="K38" i="1"/>
  <c r="G39" i="1"/>
  <c r="J39" i="1"/>
  <c r="K39" i="1"/>
  <c r="G40" i="1"/>
  <c r="J40" i="1"/>
  <c r="K40" i="1"/>
  <c r="G41" i="1"/>
  <c r="J41" i="1"/>
  <c r="K41" i="1"/>
  <c r="G42" i="1"/>
  <c r="J42" i="1"/>
  <c r="K42" i="1"/>
  <c r="G43" i="1"/>
  <c r="J43" i="1"/>
  <c r="K43" i="1"/>
  <c r="G44" i="1"/>
  <c r="J44" i="1"/>
  <c r="K44" i="1"/>
  <c r="G45" i="1"/>
  <c r="J45" i="1"/>
  <c r="K45" i="1"/>
  <c r="G46" i="1"/>
  <c r="J46" i="1"/>
  <c r="K46" i="1"/>
  <c r="G47" i="1"/>
  <c r="J47" i="1"/>
  <c r="K47" i="1"/>
  <c r="G48" i="1"/>
  <c r="J48" i="1"/>
  <c r="K48" i="1"/>
  <c r="G49" i="1"/>
  <c r="J49" i="1"/>
  <c r="K49" i="1"/>
  <c r="G50" i="1"/>
  <c r="J50" i="1"/>
  <c r="K50" i="1"/>
  <c r="G51" i="1"/>
  <c r="J51" i="1"/>
  <c r="K51" i="1"/>
  <c r="G52" i="1"/>
  <c r="J52" i="1"/>
  <c r="K52" i="1"/>
  <c r="G53" i="1"/>
  <c r="J53" i="1"/>
  <c r="K53" i="1"/>
  <c r="G54" i="1"/>
  <c r="J54" i="1"/>
  <c r="K54" i="1"/>
  <c r="G55" i="1"/>
  <c r="J55" i="1"/>
  <c r="K55" i="1"/>
  <c r="G56" i="1"/>
  <c r="J56" i="1"/>
  <c r="K56" i="1"/>
  <c r="G57" i="1"/>
  <c r="J57" i="1"/>
  <c r="K57" i="1"/>
  <c r="G58" i="1"/>
  <c r="J58" i="1"/>
  <c r="K58" i="1"/>
  <c r="J198" i="2"/>
  <c r="J191" i="2"/>
  <c r="J184" i="2"/>
  <c r="J177" i="2"/>
  <c r="J170" i="2"/>
  <c r="J163" i="2"/>
  <c r="J156" i="2"/>
  <c r="J149" i="2"/>
  <c r="J142" i="2"/>
  <c r="J135" i="2"/>
  <c r="J128" i="2"/>
  <c r="J121" i="2"/>
  <c r="J114" i="2"/>
  <c r="J107" i="2"/>
  <c r="J100" i="2"/>
  <c r="J93" i="2"/>
  <c r="J86" i="2"/>
  <c r="J79" i="2"/>
  <c r="J72" i="2"/>
  <c r="J64" i="2"/>
  <c r="J56" i="2"/>
  <c r="J51" i="2"/>
  <c r="J48" i="2"/>
  <c r="J39" i="2"/>
  <c r="J31" i="2"/>
  <c r="J21" i="2"/>
  <c r="J13" i="2"/>
  <c r="J5" i="2"/>
  <c r="J6" i="2"/>
  <c r="J7" i="2"/>
  <c r="I8" i="2"/>
  <c r="J8" i="2"/>
  <c r="I9" i="2"/>
  <c r="J9" i="2"/>
  <c r="J10" i="2"/>
  <c r="I11" i="2"/>
  <c r="J11" i="2"/>
  <c r="I12" i="2"/>
  <c r="J12" i="2"/>
  <c r="J14" i="2"/>
  <c r="J15" i="2"/>
  <c r="J16" i="2"/>
  <c r="I17" i="2"/>
  <c r="J17" i="2"/>
  <c r="I18" i="2"/>
  <c r="J18" i="2"/>
  <c r="I19" i="2"/>
  <c r="J19" i="2"/>
  <c r="I20" i="2"/>
  <c r="J20" i="2"/>
  <c r="I21" i="2"/>
  <c r="J22" i="2"/>
  <c r="J23" i="2"/>
  <c r="J24" i="2"/>
  <c r="J25" i="2"/>
  <c r="I26" i="2"/>
  <c r="J26" i="2"/>
  <c r="I27" i="2"/>
  <c r="J27" i="2"/>
  <c r="I28" i="2"/>
  <c r="J28" i="2"/>
  <c r="I29" i="2"/>
  <c r="J29" i="2"/>
  <c r="I30" i="2"/>
  <c r="J30" i="2"/>
  <c r="J32" i="2"/>
  <c r="J33" i="2"/>
  <c r="J34" i="2"/>
  <c r="I35" i="2"/>
  <c r="J35" i="2"/>
  <c r="I36" i="2"/>
  <c r="J36" i="2"/>
  <c r="I37" i="2"/>
  <c r="J37" i="2"/>
  <c r="J38" i="2"/>
  <c r="J40" i="2"/>
  <c r="J41" i="2"/>
  <c r="J42" i="2"/>
  <c r="I43" i="2"/>
  <c r="J43" i="2"/>
  <c r="I44" i="2"/>
  <c r="J44" i="2"/>
  <c r="I45" i="2"/>
  <c r="J45" i="2"/>
  <c r="J46" i="2"/>
  <c r="J47" i="2"/>
  <c r="J49" i="2"/>
  <c r="J50" i="2"/>
  <c r="I51" i="2"/>
  <c r="J52" i="2"/>
  <c r="I53" i="2"/>
  <c r="J53" i="2"/>
  <c r="J54" i="2"/>
  <c r="I55" i="2"/>
  <c r="J55" i="2"/>
  <c r="J57" i="2"/>
  <c r="I58" i="2"/>
  <c r="J58" i="2"/>
  <c r="I59" i="2"/>
  <c r="J59" i="2"/>
  <c r="I60" i="2"/>
  <c r="J60" i="2"/>
  <c r="I61" i="2"/>
  <c r="J61" i="2"/>
  <c r="J62" i="2"/>
  <c r="I63" i="2"/>
  <c r="J63" i="2"/>
  <c r="I64" i="2"/>
  <c r="J65" i="2"/>
  <c r="J66" i="2"/>
  <c r="I67" i="2"/>
  <c r="J67" i="2"/>
  <c r="I68" i="2"/>
  <c r="J68" i="2"/>
  <c r="I69" i="2"/>
  <c r="J69" i="2"/>
  <c r="J70" i="2"/>
  <c r="J71" i="2"/>
  <c r="I72" i="2"/>
  <c r="J73" i="2"/>
  <c r="I74" i="2"/>
  <c r="J74" i="2"/>
  <c r="I75" i="2"/>
  <c r="J75" i="2"/>
  <c r="I76" i="2"/>
  <c r="J76" i="2"/>
  <c r="I77" i="2"/>
  <c r="J77" i="2"/>
  <c r="J78" i="2"/>
  <c r="J80" i="2"/>
  <c r="J81" i="2"/>
  <c r="I82" i="2"/>
  <c r="J82" i="2"/>
  <c r="I83" i="2"/>
  <c r="J83" i="2"/>
  <c r="I84" i="2"/>
  <c r="J84" i="2"/>
  <c r="I85" i="2"/>
  <c r="J85" i="2"/>
  <c r="I86" i="2"/>
  <c r="J87" i="2"/>
  <c r="J88" i="2"/>
  <c r="J89" i="2"/>
  <c r="J90" i="2"/>
  <c r="I91" i="2"/>
  <c r="J91" i="2"/>
  <c r="I92" i="2"/>
  <c r="J92" i="2"/>
  <c r="I93" i="2"/>
  <c r="J94" i="2"/>
  <c r="I95" i="2"/>
  <c r="J95" i="2"/>
  <c r="I96" i="2"/>
  <c r="J96" i="2"/>
  <c r="J97" i="2"/>
  <c r="I98" i="2"/>
  <c r="J98" i="2"/>
  <c r="J99" i="2"/>
  <c r="I100" i="2"/>
  <c r="J101" i="2"/>
  <c r="I102" i="2"/>
  <c r="J102" i="2"/>
  <c r="J103" i="2"/>
  <c r="J104" i="2"/>
  <c r="J105" i="2"/>
  <c r="J106" i="2"/>
  <c r="I107" i="2"/>
  <c r="J108" i="2"/>
  <c r="I109" i="2"/>
  <c r="J109" i="2"/>
  <c r="J110" i="2"/>
  <c r="J111" i="2"/>
  <c r="J112" i="2"/>
  <c r="J113" i="2"/>
  <c r="I114" i="2"/>
  <c r="J115" i="2"/>
  <c r="I116" i="2"/>
  <c r="J116" i="2"/>
  <c r="I117" i="2"/>
  <c r="J117" i="2"/>
  <c r="J118" i="2"/>
  <c r="I119" i="2"/>
  <c r="J119" i="2"/>
  <c r="I120" i="2"/>
  <c r="J120" i="2"/>
  <c r="J122" i="2"/>
  <c r="I123" i="2"/>
  <c r="J123" i="2"/>
  <c r="I124" i="2"/>
  <c r="J124" i="2"/>
  <c r="I125" i="2"/>
  <c r="J125" i="2"/>
  <c r="I126" i="2"/>
  <c r="J126" i="2"/>
  <c r="J127" i="2"/>
  <c r="I128" i="2"/>
  <c r="J129" i="2"/>
  <c r="I130" i="2"/>
  <c r="J130" i="2"/>
  <c r="I131" i="2"/>
  <c r="J131" i="2"/>
  <c r="I132" i="2"/>
  <c r="J132" i="2"/>
  <c r="I133" i="2"/>
  <c r="J133" i="2"/>
  <c r="J134" i="2"/>
  <c r="I135" i="2"/>
  <c r="J136" i="2"/>
  <c r="J137" i="2"/>
  <c r="I138" i="2"/>
  <c r="J138" i="2"/>
  <c r="I139" i="2"/>
  <c r="J139" i="2"/>
  <c r="I140" i="2"/>
  <c r="J140" i="2"/>
  <c r="I141" i="2"/>
  <c r="J141" i="2"/>
  <c r="I142" i="2"/>
  <c r="J143" i="2"/>
  <c r="J144" i="2"/>
  <c r="I145" i="2"/>
  <c r="J145" i="2"/>
  <c r="J146" i="2"/>
  <c r="I147" i="2"/>
  <c r="J147" i="2"/>
  <c r="I148" i="2"/>
  <c r="J148" i="2"/>
  <c r="I149" i="2"/>
  <c r="J150" i="2"/>
  <c r="I151" i="2"/>
  <c r="J151" i="2"/>
  <c r="J152" i="2"/>
  <c r="J153" i="2"/>
  <c r="I154" i="2"/>
  <c r="J154" i="2"/>
  <c r="I155" i="2"/>
  <c r="J155" i="2"/>
  <c r="I156" i="2"/>
  <c r="J157" i="2"/>
  <c r="I158" i="2"/>
  <c r="J158" i="2"/>
  <c r="I159" i="2"/>
  <c r="J159" i="2"/>
  <c r="I160" i="2"/>
  <c r="J160" i="2"/>
  <c r="I161" i="2"/>
  <c r="J161" i="2"/>
  <c r="J162" i="2"/>
  <c r="I163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8" i="2"/>
  <c r="I179" i="2"/>
  <c r="J179" i="2"/>
  <c r="I180" i="2"/>
  <c r="J180" i="2"/>
  <c r="I181" i="2"/>
  <c r="J181" i="2"/>
  <c r="J182" i="2"/>
  <c r="I183" i="2"/>
  <c r="J183" i="2"/>
  <c r="I184" i="2"/>
  <c r="J185" i="2"/>
  <c r="I186" i="2"/>
  <c r="J186" i="2"/>
  <c r="I187" i="2"/>
  <c r="J187" i="2"/>
  <c r="I188" i="2"/>
  <c r="J188" i="2"/>
  <c r="I189" i="2"/>
  <c r="J189" i="2"/>
  <c r="J190" i="2"/>
  <c r="I191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I6" i="2"/>
  <c r="I7" i="2"/>
  <c r="I10" i="2"/>
  <c r="I13" i="2"/>
  <c r="I15" i="2"/>
  <c r="I16" i="2"/>
  <c r="I23" i="2"/>
  <c r="I24" i="2"/>
  <c r="I25" i="2"/>
  <c r="I31" i="2"/>
  <c r="I33" i="2"/>
  <c r="I34" i="2"/>
  <c r="I38" i="2"/>
  <c r="I39" i="2"/>
  <c r="I41" i="2"/>
  <c r="I42" i="2"/>
  <c r="I46" i="2"/>
  <c r="I47" i="2"/>
  <c r="I48" i="2"/>
  <c r="I50" i="2"/>
  <c r="I54" i="2"/>
  <c r="I56" i="2"/>
  <c r="I62" i="2"/>
  <c r="I66" i="2"/>
  <c r="I70" i="2"/>
  <c r="I71" i="2"/>
  <c r="I78" i="2"/>
  <c r="I79" i="2"/>
  <c r="I81" i="2"/>
  <c r="I88" i="2"/>
  <c r="I89" i="2"/>
  <c r="I90" i="2"/>
  <c r="I97" i="2"/>
  <c r="I99" i="2"/>
  <c r="I103" i="2"/>
  <c r="I104" i="2"/>
  <c r="I105" i="2"/>
  <c r="I106" i="2"/>
  <c r="I110" i="2"/>
  <c r="I111" i="2"/>
  <c r="I112" i="2"/>
  <c r="I113" i="2"/>
  <c r="I118" i="2"/>
  <c r="I121" i="2"/>
  <c r="I127" i="2"/>
  <c r="I134" i="2"/>
  <c r="I137" i="2"/>
  <c r="I144" i="2"/>
  <c r="I146" i="2"/>
  <c r="I152" i="2"/>
  <c r="I153" i="2"/>
  <c r="I162" i="2"/>
  <c r="I182" i="2"/>
  <c r="I190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I9" i="1"/>
  <c r="G11" i="1"/>
  <c r="D5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I50" i="1"/>
  <c r="I18" i="1"/>
  <c r="I23" i="1"/>
  <c r="I58" i="1"/>
  <c r="I26" i="1"/>
  <c r="I47" i="1"/>
  <c r="I15" i="1"/>
  <c r="I42" i="1"/>
  <c r="I55" i="1"/>
  <c r="I39" i="1"/>
  <c r="I34" i="1"/>
  <c r="I31" i="1"/>
  <c r="I57" i="1"/>
  <c r="I49" i="1"/>
  <c r="I41" i="1"/>
  <c r="I33" i="1"/>
  <c r="I25" i="1"/>
  <c r="I17" i="1"/>
  <c r="I56" i="1"/>
  <c r="I48" i="1"/>
  <c r="I40" i="1"/>
  <c r="I32" i="1"/>
  <c r="I24" i="1"/>
  <c r="I16" i="1"/>
  <c r="I54" i="1"/>
  <c r="I46" i="1"/>
  <c r="I38" i="1"/>
  <c r="I30" i="1"/>
  <c r="I22" i="1"/>
  <c r="I14" i="1"/>
  <c r="I53" i="1"/>
  <c r="I45" i="1"/>
  <c r="I37" i="1"/>
  <c r="I29" i="1"/>
  <c r="I21" i="1"/>
  <c r="I13" i="1"/>
  <c r="I52" i="1"/>
  <c r="I44" i="1"/>
  <c r="I36" i="1"/>
  <c r="I28" i="1"/>
  <c r="I20" i="1"/>
  <c r="I12" i="1"/>
  <c r="I51" i="1"/>
  <c r="I43" i="1"/>
  <c r="I35" i="1"/>
  <c r="I27" i="1"/>
  <c r="I19" i="1"/>
  <c r="I11" i="1"/>
  <c r="J11" i="1"/>
  <c r="K11" i="1"/>
  <c r="I10" i="1"/>
  <c r="J10" i="1"/>
  <c r="K10" i="1"/>
  <c r="J9" i="1"/>
  <c r="K9" i="1"/>
</calcChain>
</file>

<file path=xl/sharedStrings.xml><?xml version="1.0" encoding="utf-8"?>
<sst xmlns="http://schemas.openxmlformats.org/spreadsheetml/2006/main" count="534" uniqueCount="71">
  <si>
    <t>Nome</t>
  </si>
  <si>
    <t>Cognome</t>
  </si>
  <si>
    <t>Codice fiscale</t>
  </si>
  <si>
    <t>Anno di nascita</t>
  </si>
  <si>
    <t>Sesso</t>
  </si>
  <si>
    <t>Data di nascita</t>
  </si>
  <si>
    <t>ES-A</t>
  </si>
  <si>
    <t>ES-B</t>
  </si>
  <si>
    <t>CAD</t>
  </si>
  <si>
    <t>JU</t>
  </si>
  <si>
    <t>SE</t>
  </si>
  <si>
    <t>Peso</t>
  </si>
  <si>
    <t>BA</t>
  </si>
  <si>
    <t>FA</t>
  </si>
  <si>
    <t>RA</t>
  </si>
  <si>
    <t>Controllo
codice fiscale</t>
  </si>
  <si>
    <t>Categoria
peso</t>
  </si>
  <si>
    <t>Categoria
età</t>
  </si>
  <si>
    <t>Cat_peso</t>
  </si>
  <si>
    <t>Cat_età</t>
  </si>
  <si>
    <t>ID</t>
  </si>
  <si>
    <t>M</t>
  </si>
  <si>
    <t>73+</t>
  </si>
  <si>
    <t>F</t>
  </si>
  <si>
    <t>63+</t>
  </si>
  <si>
    <t>Cat_Età</t>
  </si>
  <si>
    <t>M1</t>
  </si>
  <si>
    <t>M2</t>
  </si>
  <si>
    <t>M3</t>
  </si>
  <si>
    <t>M4</t>
  </si>
  <si>
    <t>M5</t>
  </si>
  <si>
    <t>M6</t>
  </si>
  <si>
    <t>M7</t>
  </si>
  <si>
    <t>M8</t>
  </si>
  <si>
    <t>81+</t>
  </si>
  <si>
    <t>70+</t>
  </si>
  <si>
    <t>90+</t>
  </si>
  <si>
    <t>48+</t>
  </si>
  <si>
    <t>100+</t>
  </si>
  <si>
    <t>78+</t>
  </si>
  <si>
    <t>Età attuale</t>
  </si>
  <si>
    <t>Peso_max</t>
  </si>
  <si>
    <t>Peso_min</t>
  </si>
  <si>
    <t>COMPILARE SOLO LE CELLE COLORATE IN ARANCIO E CONTROLLARE LA CORRETTEZZA DEI DATI CALCOLATI DAL FOGLIO</t>
  </si>
  <si>
    <t>Cintura</t>
  </si>
  <si>
    <t>BIANCA</t>
  </si>
  <si>
    <t>GIALLA</t>
  </si>
  <si>
    <t>GIALLA/ARANCIO</t>
  </si>
  <si>
    <t>ARANCIO</t>
  </si>
  <si>
    <t>ARANCIO/VERDE</t>
  </si>
  <si>
    <t>VERDE</t>
  </si>
  <si>
    <t>VERDE/BLU</t>
  </si>
  <si>
    <t>BLU</t>
  </si>
  <si>
    <t>BLU/MARRONE</t>
  </si>
  <si>
    <t>MARRONE</t>
  </si>
  <si>
    <t>NERA</t>
  </si>
  <si>
    <t>Tolleranza min/max</t>
  </si>
  <si>
    <t>Max</t>
  </si>
  <si>
    <t>Codice FIJLKAM
della società:</t>
  </si>
  <si>
    <t>Istruzioni per la compilazione</t>
  </si>
  <si>
    <t>Inserire i valori richiesti solo nelle celle di colore arancio, le altre celle non sono modificabili</t>
  </si>
  <si>
    <t>Il peso va inserito al massimo con una cifra decimale (es: 42,6)</t>
  </si>
  <si>
    <t>modificabile</t>
  </si>
  <si>
    <t>non modificabile</t>
  </si>
  <si>
    <t>Il codice fiscale può essere scritto sia in minuscolo che in maiuscolo, è indifferente ai fini del calcolo</t>
  </si>
  <si>
    <t>La cintura si può selezionare dal menù  tendina che compare a finaco della cella quando la si seleziona.</t>
  </si>
  <si>
    <t xml:space="preserve"> Le uniche scelte possibili sono:</t>
  </si>
  <si>
    <t>Totale atleti</t>
  </si>
  <si>
    <t>Controllare sempre che i valori calcolati in automatico dal foglio siano corretti.</t>
  </si>
  <si>
    <t>Nome
società</t>
  </si>
  <si>
    <t>26mo Judo In Compagnia - Trofeo Agonistico FIJLKAM - Centro Sportivo Trento Nord - 15/03/2020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</si>
</sst>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"/>
    <numFmt numFmtId="165" formatCode="0.0\ &quot;kg&quot;"/>
    <numFmt numFmtId="166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Protection="1"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 applyAlignment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33"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0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0.0\ &quot;kg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0.0\ &quot;kg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############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7" tint="0.59999389629810485"/>
        </patternFill>
      </fill>
      <protection locked="0" hidden="0"/>
    </dxf>
    <dxf>
      <fill>
        <patternFill patternType="solid">
          <fgColor indexed="64"/>
          <bgColor theme="7" tint="0.59999389629810485"/>
        </patternFill>
      </fill>
      <protection locked="0" hidden="0"/>
    </dxf>
    <dxf>
      <numFmt numFmtId="166" formatCode="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_atleti_FIJLKAM" displayName="Tab_atleti_FIJLKAM" ref="A8:K59" totalsRowCount="1" headerRowDxfId="31">
  <autoFilter ref="A8:K58" xr:uid="{00000000-0009-0000-0100-000001000000}"/>
  <tableColumns count="11">
    <tableColumn id="11" xr3:uid="{00000000-0010-0000-0000-00000B000000}" name="ID" dataDxfId="20" totalsRowDxfId="10">
      <calculatedColumnFormula>A8+1</calculatedColumnFormula>
    </tableColumn>
    <tableColumn id="3" xr3:uid="{00000000-0010-0000-0000-000003000000}" name="Nome" dataDxfId="19"/>
    <tableColumn id="4" xr3:uid="{00000000-0010-0000-0000-000004000000}" name="Cognome" totalsRowLabel="Totale atleti" dataDxfId="18" totalsRowDxfId="9"/>
    <tableColumn id="5" xr3:uid="{00000000-0010-0000-0000-000005000000}" name="Codice fiscale" totalsRowFunction="count" dataDxfId="17" totalsRowDxfId="8"/>
    <tableColumn id="10" xr3:uid="{00000000-0010-0000-0000-00000A000000}" name="Peso" dataDxfId="16" totalsRowDxfId="7"/>
    <tableColumn id="1" xr3:uid="{00000000-0010-0000-0000-000001000000}" name="Cintura" dataDxfId="15" totalsRowDxfId="6"/>
    <tableColumn id="8" xr3:uid="{00000000-0010-0000-0000-000008000000}" name="Controllo_x000a_codice fiscale" dataDxfId="14" totalsRowDxfId="5">
      <calculatedColumnFormula>IF(D9&lt;&gt;"",IF(UPPER(MID(D9,16,1))=CHAR(MOD((CODE(MID(UPPER(D9),2,1))-65)+(CODE(MID(UPPER(D9),4,1))-65)+(CODE(MID(UPPER(D9),6,1))-65)+(CODE(MID(UPPER(D9),8,1))-48)+(CODE(MID(UPPER(D9),10,1))-48)+(CODE(MID(UPPER(D9),12,1))-65)+(CODE(MID(UPPER(D9),14,1))-48)+(FIND(MID(UPPER(D9),1,1),"BAKPLCQDREVOSFTGUHMINJWZYX")-1)+(FIND(MID(UPPER(D9),3,1),"BAKPLCQDREVOSFTGUHMINJWZYX")-1)+(FIND(MID(UPPER(D9),5,1),"BAKPLCQDREVOSFTGUHMINJWZYX")-1)+(FIND(MID(UPPER(D9),7,1),"10AAA2A3A4AAA5A6A7A8A9")-1)+(FIND(MID(UPPER(D9),9,1),"BAKPLCQDREVOSFTGUHMINJWZYX")-1)+(FIND(MID(UPPER(D9),11,1),"10AAA2A3A4AAA5A6A7A8A9")-1)+(FIND(MID(UPPER(D9),13,1),"10AAA2A3A4AAA5A6A7A8A9")-1)+(FIND(MID(UPPER(D9),15,1),"10AAA2A3A4AAA5A6A7A8A9")-1),26)+65),"OK","C.F. ERRATO!"),"")</calculatedColumnFormula>
    </tableColumn>
    <tableColumn id="6" xr3:uid="{00000000-0010-0000-0000-000006000000}" name="Data di nascita" dataDxfId="0" totalsRowDxfId="4">
      <calculatedColumnFormula>IF(AND(D9&lt;&gt;"",G9="OK"),IF(YEAR(DATE(MID(D9,7,2),1,1))&gt;(YEAR(TODAY())-'Appoggio FIJLKAM'!$D$5),DATE(MID(D9,7,2),FIND(UPPER(MID( D9,9,1)),"ABCDEHLMPRST"),MOD(MID(D9,10,2),40)),DATE(MID(D9,7,2)+100,FIND(UPPER(MID( D9,9,1)),"ABCDEHLMPRST"),MOD(MID(D9,10,2),40))),"")</calculatedColumnFormula>
    </tableColumn>
    <tableColumn id="9" xr3:uid="{00000000-0010-0000-0000-000009000000}" name="Sesso" dataDxfId="13" totalsRowDxfId="3">
      <calculatedColumnFormula>IF(AND(D9&lt;&gt;"",G9="OK"),IF(VALUE((MID(D9,10,2)))&gt;40,"F","M"),"")</calculatedColumnFormula>
    </tableColumn>
    <tableColumn id="7" xr3:uid="{00000000-0010-0000-0000-000007000000}" name="Categoria_x000a_età" dataDxfId="12" totalsRowDxfId="2">
      <calculatedColumnFormula>IFERROR(IF(AND(D9&lt;&gt;"",G9="OK"),VLOOKUP(YEAR(H9),Tab_cat_age_FIJLKAM[],3,FALSE),""),"ERRORE!")</calculatedColumnFormula>
    </tableColumn>
    <tableColumn id="12" xr3:uid="{00000000-0010-0000-0000-00000C000000}" name="Categoria_x000a_peso" dataDxfId="11" totalsRowDxfId="1">
      <calculatedColumnFormula>IF(AND(Tab_atleti_FIJLKAM[[#This Row],[Categoria
età]]&lt;&gt;"",Tab_atleti_FIJLKAM[[#This Row],[Peso]]&lt;&gt;""),IFERROR(INDEX(Tab_cat_FIJLKAM[Cat_peso],SUMPRODUCT((Tab_cat_FIJLKAM[Cat_Età]=J9)*(Tab_cat_FIJLKAM[Peso_min]&lt;=E9)*(Tab_cat_FIJLKAM[Peso_max]&gt;=E9)*(Tab_cat_FIJLKAM[Sesso]=Tab_atleti_FIJLKAM[[#This Row],[Sesso]])*ROW(Tab_cat_FIJLKAM[Cat_Età]))-4),"ERRORE!"),"")</calculatedColumnFormula>
    </tableColumn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_cat_age_FIJLKAM" displayName="Tab_cat_age_FIJLKAM" ref="C4:E65" totalsRowShown="0" dataDxfId="30">
  <autoFilter ref="C4:E65" xr:uid="{00000000-0009-0000-0100-000003000000}"/>
  <sortState ref="C4:E64">
    <sortCondition ref="C3:C64"/>
  </sortState>
  <tableColumns count="3">
    <tableColumn id="3" xr3:uid="{00000000-0010-0000-0100-000003000000}" name="Anno di nascita" dataDxfId="29">
      <calculatedColumnFormula>YEAR(TODAY())-Tab_cat_age_FIJLKAM[[#This Row],[Età attuale]]</calculatedColumnFormula>
    </tableColumn>
    <tableColumn id="4" xr3:uid="{00000000-0010-0000-0100-000004000000}" name="Età attuale" dataDxfId="28"/>
    <tableColumn id="2" xr3:uid="{00000000-0010-0000-0100-000002000000}" name="Cat_età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_cat_FIJLKAM" displayName="Tab_cat_FIJLKAM" ref="G4:K198" totalsRowShown="0" dataDxfId="26">
  <autoFilter ref="G4:K198" xr:uid="{00000000-0009-0000-0100-000004000000}"/>
  <tableColumns count="5">
    <tableColumn id="1" xr3:uid="{00000000-0010-0000-0200-000001000000}" name="Cat_Età" dataDxfId="25"/>
    <tableColumn id="2" xr3:uid="{00000000-0010-0000-0200-000002000000}" name="Sesso" dataDxfId="24"/>
    <tableColumn id="6" xr3:uid="{00000000-0010-0000-0200-000006000000}" name="Peso_min" dataDxfId="23">
      <calculatedColumnFormula>J4+$I$2</calculatedColumnFormula>
    </tableColumn>
    <tableColumn id="3" xr3:uid="{00000000-0010-0000-0200-000003000000}" name="Peso_max" dataDxfId="22">
      <calculatedColumnFormula>Tab_cat_FIJLKAM[[#This Row],[Cat_peso]]+$J$2</calculatedColumnFormula>
    </tableColumn>
    <tableColumn id="5" xr3:uid="{00000000-0010-0000-0200-000005000000}" name="Cat_peso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_cint_FIJLKAM" displayName="Tab_cint_FIJLKAM" ref="M4:M15" totalsRowShown="0">
  <autoFilter ref="M4:M15" xr:uid="{00000000-0009-0000-0100-000005000000}"/>
  <tableColumns count="1">
    <tableColumn id="1" xr3:uid="{00000000-0010-0000-0300-000001000000}" name="Cintur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9"/>
  <sheetViews>
    <sheetView showGridLines="0" showRowColHeaders="0" tabSelected="1" workbookViewId="0">
      <pane ySplit="8" topLeftCell="A9" activePane="bottomLeft" state="frozen"/>
      <selection pane="bottomLeft" activeCell="B10" sqref="B10"/>
    </sheetView>
  </sheetViews>
  <sheetFormatPr defaultRowHeight="15" x14ac:dyDescent="0.25"/>
  <cols>
    <col min="1" max="1" width="11.140625" bestFit="1" customWidth="1"/>
    <col min="2" max="3" width="28.5703125" customWidth="1"/>
    <col min="4" max="4" width="19.140625" bestFit="1" customWidth="1"/>
    <col min="5" max="5" width="9.85546875" bestFit="1" customWidth="1"/>
    <col min="6" max="6" width="12" bestFit="1" customWidth="1"/>
    <col min="7" max="7" width="17.42578125" bestFit="1" customWidth="1"/>
    <col min="8" max="8" width="18.42578125" bestFit="1" customWidth="1"/>
    <col min="9" max="9" width="10.5703125" bestFit="1" customWidth="1"/>
    <col min="10" max="11" width="14" bestFit="1" customWidth="1"/>
  </cols>
  <sheetData>
    <row r="2" spans="1:11" x14ac:dyDescent="0.25">
      <c r="B2" s="21" t="s">
        <v>70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B5" s="16" t="s">
        <v>43</v>
      </c>
      <c r="C5" s="16"/>
      <c r="D5" s="16"/>
      <c r="G5" s="17" t="s">
        <v>58</v>
      </c>
      <c r="H5" s="19"/>
      <c r="I5" s="17" t="s">
        <v>69</v>
      </c>
      <c r="J5" s="22"/>
      <c r="K5" s="23"/>
    </row>
    <row r="6" spans="1:11" x14ac:dyDescent="0.25">
      <c r="B6" s="16"/>
      <c r="C6" s="16"/>
      <c r="D6" s="16"/>
      <c r="G6" s="18"/>
      <c r="H6" s="20"/>
      <c r="I6" s="18"/>
      <c r="J6" s="24"/>
      <c r="K6" s="25"/>
    </row>
    <row r="8" spans="1:11" ht="30" x14ac:dyDescent="0.25">
      <c r="A8" s="9" t="s">
        <v>20</v>
      </c>
      <c r="B8" s="1" t="s">
        <v>0</v>
      </c>
      <c r="C8" s="1" t="s">
        <v>1</v>
      </c>
      <c r="D8" s="1" t="s">
        <v>2</v>
      </c>
      <c r="E8" s="1" t="s">
        <v>11</v>
      </c>
      <c r="F8" s="11" t="s">
        <v>44</v>
      </c>
      <c r="G8" s="4" t="s">
        <v>15</v>
      </c>
      <c r="H8" s="1" t="s">
        <v>5</v>
      </c>
      <c r="I8" s="1" t="s">
        <v>4</v>
      </c>
      <c r="J8" s="4" t="s">
        <v>17</v>
      </c>
      <c r="K8" s="4" t="s">
        <v>16</v>
      </c>
    </row>
    <row r="9" spans="1:11" x14ac:dyDescent="0.25">
      <c r="A9" s="8">
        <v>1</v>
      </c>
      <c r="B9" s="5"/>
      <c r="C9" s="5"/>
      <c r="D9" s="6"/>
      <c r="E9" s="7"/>
      <c r="F9" s="7"/>
      <c r="G9" s="2" t="str">
        <f>IF(D9&lt;&gt;"",IF(UPPER(MID(D9,16,1))=CHAR(MOD((CODE(MID(UPPER(D9),2,1))-65)+(CODE(MID(UPPER(D9),4,1))-65)+(CODE(MID(UPPER(D9),6,1))-65)+(CODE(MID(UPPER(D9),8,1))-48)+(CODE(MID(UPPER(D9),10,1))-48)+(CODE(MID(UPPER(D9),12,1))-65)+(CODE(MID(UPPER(D9),14,1))-48)+(FIND(MID(UPPER(D9),1,1),"BAKPLCQDREVOSFTGUHMINJWZYX")-1)+(FIND(MID(UPPER(D9),3,1),"BAKPLCQDREVOSFTGUHMINJWZYX")-1)+(FIND(MID(UPPER(D9),5,1),"BAKPLCQDREVOSFTGUHMINJWZYX")-1)+(FIND(MID(UPPER(D9),7,1),"10AAA2A3A4AAA5A6A7A8A9")-1)+(FIND(MID(UPPER(D9),9,1),"BAKPLCQDREVOSFTGUHMINJWZYX")-1)+(FIND(MID(UPPER(D9),11,1),"10AAA2A3A4AAA5A6A7A8A9")-1)+(FIND(MID(UPPER(D9),13,1),"10AAA2A3A4AAA5A6A7A8A9")-1)+(FIND(MID(UPPER(D9),15,1),"10AAA2A3A4AAA5A6A7A8A9")-1),26)+65),"OK","C.F. ERRATO!"),"")</f>
        <v/>
      </c>
      <c r="H9" s="3" t="str">
        <f ca="1">IF(AND(D9&lt;&gt;"",G9="OK"),IF(YEAR(DATE(MID(D9,7,2),1,1))&gt;(YEAR(TODAY())-'Appoggio FIJLKAM'!$D$5),DATE(MID(D9,7,2),FIND(UPPER(MID( D9,9,1)),"ABCDEHLMPRST"),MOD(MID(D9,10,2),40)),DATE(MID(D9,7,2)+100,FIND(UPPER(MID( D9,9,1)),"ABCDEHLMPRST"),MOD(MID(D9,10,2),40))),"")</f>
        <v/>
      </c>
      <c r="I9" s="2" t="str">
        <f t="shared" ref="I9:I40" si="0">IF(AND(D9&lt;&gt;"",G9="OK"),IF(VALUE((MID(D9,10,2)))&gt;40,"F","M"),"")</f>
        <v/>
      </c>
      <c r="J9" s="2" t="str">
        <f>IFERROR(IF(AND(D9&lt;&gt;"",G9="OK"),VLOOKUP(YEAR(H9),Tab_cat_age_FIJLKAM[],3,FALSE),""),"ERRORE!")</f>
        <v/>
      </c>
      <c r="K9" s="2" t="str">
        <f>IF(AND(Tab_atleti_FIJLKAM[[#This Row],[Categoria
età]]&lt;&gt;"",Tab_atleti_FIJLKAM[[#This Row],[Peso]]&lt;&gt;""),IFERROR(INDEX(Tab_cat_FIJLKAM[Cat_peso],SUMPRODUCT((Tab_cat_FIJLKAM[Cat_Età]=J9)*(Tab_cat_FIJLKAM[Peso_min]&lt;=E9)*(Tab_cat_FIJLKAM[Peso_max]&gt;=E9)*(Tab_cat_FIJLKAM[Sesso]=Tab_atleti_FIJLKAM[[#This Row],[Sesso]])*ROW(Tab_cat_FIJLKAM[Cat_Età]))-4),"ERRORE!"),"")</f>
        <v/>
      </c>
    </row>
    <row r="10" spans="1:11" x14ac:dyDescent="0.25">
      <c r="A10" s="8">
        <f t="shared" ref="A10:A21" si="1">A9+1</f>
        <v>2</v>
      </c>
      <c r="B10" s="5"/>
      <c r="C10" s="5"/>
      <c r="D10" s="6"/>
      <c r="E10" s="7"/>
      <c r="F10" s="7"/>
      <c r="G10" s="2" t="str">
        <f t="shared" ref="G10:G58" si="2">IF(D10&lt;&gt;"",IF(UPPER(MID(D10,16,1))=CHAR(MOD((CODE(MID(UPPER(D10),2,1))-65)+(CODE(MID(UPPER(D10),4,1))-65)+(CODE(MID(UPPER(D10),6,1))-65)+(CODE(MID(UPPER(D10),8,1))-48)+(CODE(MID(UPPER(D10),10,1))-48)+(CODE(MID(UPPER(D10),12,1))-65)+(CODE(MID(UPPER(D10),14,1))-48)+(FIND(MID(UPPER(D10),1,1),"BAKPLCQDREVOSFTGUHMINJWZYX")-1)+(FIND(MID(UPPER(D10),3,1),"BAKPLCQDREVOSFTGUHMINJWZYX")-1)+(FIND(MID(UPPER(D10),5,1),"BAKPLCQDREVOSFTGUHMINJWZYX")-1)+(FIND(MID(UPPER(D10),7,1),"10AAA2A3A4AAA5A6A7A8A9")-1)+(FIND(MID(UPPER(D10),9,1),"BAKPLCQDREVOSFTGUHMINJWZYX")-1)+(FIND(MID(UPPER(D10),11,1),"10AAA2A3A4AAA5A6A7A8A9")-1)+(FIND(MID(UPPER(D10),13,1),"10AAA2A3A4AAA5A6A7A8A9")-1)+(FIND(MID(UPPER(D10),15,1),"10AAA2A3A4AAA5A6A7A8A9")-1),26)+65),"OK","C.F. ERRATO!"),"")</f>
        <v/>
      </c>
      <c r="H10" s="3" t="str">
        <f ca="1">IF(AND(D10&lt;&gt;"",G10="OK"),IF(YEAR(DATE(MID(D10,7,2),1,1))&gt;(YEAR(TODAY())-'Appoggio FIJLKAM'!$D$5),DATE(MID(D10,7,2),FIND(UPPER(MID( D10,9,1)),"ABCDEHLMPRST"),MOD(MID(D10,10,2),40)),DATE(MID(D10,7,2)+100,FIND(UPPER(MID( D10,9,1)),"ABCDEHLMPRST"),MOD(MID(D10,10,2),40))),"")</f>
        <v/>
      </c>
      <c r="I10" s="2" t="str">
        <f t="shared" si="0"/>
        <v/>
      </c>
      <c r="J10" s="2" t="str">
        <f>IFERROR(IF(AND(D10&lt;&gt;"",G10="OK"),VLOOKUP(YEAR(H10),Tab_cat_age_FIJLKAM[],3,FALSE),""),"ERRORE!")</f>
        <v/>
      </c>
      <c r="K10" s="2" t="str">
        <f>IF(AND(Tab_atleti_FIJLKAM[[#This Row],[Categoria
età]]&lt;&gt;"",Tab_atleti_FIJLKAM[[#This Row],[Peso]]&lt;&gt;""),IFERROR(INDEX(Tab_cat_FIJLKAM[Cat_peso],SUMPRODUCT((Tab_cat_FIJLKAM[Cat_Età]=J10)*(Tab_cat_FIJLKAM[Peso_min]&lt;=E10)*(Tab_cat_FIJLKAM[Peso_max]&gt;=E10)*(Tab_cat_FIJLKAM[Sesso]=Tab_atleti_FIJLKAM[[#This Row],[Sesso]])*ROW(Tab_cat_FIJLKAM[Cat_Età]))-4),"ERRORE!"),"")</f>
        <v/>
      </c>
    </row>
    <row r="11" spans="1:11" x14ac:dyDescent="0.25">
      <c r="A11" s="8">
        <f t="shared" si="1"/>
        <v>3</v>
      </c>
      <c r="B11" s="5"/>
      <c r="C11" s="5"/>
      <c r="D11" s="6"/>
      <c r="E11" s="7"/>
      <c r="F11" s="7"/>
      <c r="G11" s="2" t="str">
        <f t="shared" si="2"/>
        <v/>
      </c>
      <c r="H11" s="3" t="str">
        <f ca="1">IF(AND(D11&lt;&gt;"",G11="OK"),IF(YEAR(DATE(MID(D11,7,2),1,1))&gt;(YEAR(TODAY())-'Appoggio FIJLKAM'!$D$5),DATE(MID(D11,7,2),FIND(UPPER(MID( D11,9,1)),"ABCDEHLMPRST"),MOD(MID(D11,10,2),40)),DATE(MID(D11,7,2)+100,FIND(UPPER(MID( D11,9,1)),"ABCDEHLMPRST"),MOD(MID(D11,10,2),40))),"")</f>
        <v/>
      </c>
      <c r="I11" s="2" t="str">
        <f t="shared" si="0"/>
        <v/>
      </c>
      <c r="J11" s="2" t="str">
        <f>IFERROR(IF(AND(D11&lt;&gt;"",G11="OK"),VLOOKUP(YEAR(H11),Tab_cat_age_FIJLKAM[],3,FALSE),""),"ERRORE!")</f>
        <v/>
      </c>
      <c r="K11" s="2" t="str">
        <f>IF(AND(Tab_atleti_FIJLKAM[[#This Row],[Categoria
età]]&lt;&gt;"",Tab_atleti_FIJLKAM[[#This Row],[Peso]]&lt;&gt;""),IFERROR(INDEX(Tab_cat_FIJLKAM[Cat_peso],SUMPRODUCT((Tab_cat_FIJLKAM[Cat_Età]=J11)*(Tab_cat_FIJLKAM[Peso_min]&lt;=E11)*(Tab_cat_FIJLKAM[Peso_max]&gt;=E11)*(Tab_cat_FIJLKAM[Sesso]=Tab_atleti_FIJLKAM[[#This Row],[Sesso]])*ROW(Tab_cat_FIJLKAM[Cat_Età]))-4),"ERRORE!"),"")</f>
        <v/>
      </c>
    </row>
    <row r="12" spans="1:11" x14ac:dyDescent="0.25">
      <c r="A12" s="8">
        <f t="shared" si="1"/>
        <v>4</v>
      </c>
      <c r="B12" s="5"/>
      <c r="C12" s="5"/>
      <c r="D12" s="6"/>
      <c r="E12" s="7"/>
      <c r="F12" s="7"/>
      <c r="G12" s="2" t="str">
        <f t="shared" si="2"/>
        <v/>
      </c>
      <c r="H12" s="3" t="str">
        <f ca="1">IF(AND(D12&lt;&gt;"",G12="OK"),IF(YEAR(DATE(MID(D12,7,2),1,1))&gt;(YEAR(TODAY())-'Appoggio FIJLKAM'!$D$5),DATE(MID(D12,7,2),FIND(UPPER(MID( D12,9,1)),"ABCDEHLMPRST"),MOD(MID(D12,10,2),40)),DATE(MID(D12,7,2)+100,FIND(UPPER(MID( D12,9,1)),"ABCDEHLMPRST"),MOD(MID(D12,10,2),40))),"")</f>
        <v/>
      </c>
      <c r="I12" s="2" t="str">
        <f t="shared" si="0"/>
        <v/>
      </c>
      <c r="J12" s="2" t="str">
        <f>IFERROR(IF(AND(D12&lt;&gt;"",G12="OK"),VLOOKUP(YEAR(H12),Tab_cat_age_FIJLKAM[],3,FALSE),""),"ERRORE!")</f>
        <v/>
      </c>
      <c r="K12" s="2" t="str">
        <f>IF(AND(Tab_atleti_FIJLKAM[[#This Row],[Categoria
età]]&lt;&gt;"",Tab_atleti_FIJLKAM[[#This Row],[Peso]]&lt;&gt;""),IFERROR(INDEX(Tab_cat_FIJLKAM[Cat_peso],SUMPRODUCT((Tab_cat_FIJLKAM[Cat_Età]=J12)*(Tab_cat_FIJLKAM[Peso_min]&lt;=E12)*(Tab_cat_FIJLKAM[Peso_max]&gt;=E12)*(Tab_cat_FIJLKAM[Sesso]=Tab_atleti_FIJLKAM[[#This Row],[Sesso]])*ROW(Tab_cat_FIJLKAM[Cat_Età]))-4),"ERRORE!"),"")</f>
        <v/>
      </c>
    </row>
    <row r="13" spans="1:11" x14ac:dyDescent="0.25">
      <c r="A13" s="8">
        <f t="shared" si="1"/>
        <v>5</v>
      </c>
      <c r="B13" s="5"/>
      <c r="C13" s="5"/>
      <c r="D13" s="6"/>
      <c r="E13" s="7"/>
      <c r="F13" s="7"/>
      <c r="G13" s="2" t="str">
        <f t="shared" si="2"/>
        <v/>
      </c>
      <c r="H13" s="3" t="str">
        <f ca="1">IF(AND(D13&lt;&gt;"",G13="OK"),IF(YEAR(DATE(MID(D13,7,2),1,1))&gt;(YEAR(TODAY())-'Appoggio FIJLKAM'!$D$5),DATE(MID(D13,7,2),FIND(UPPER(MID( D13,9,1)),"ABCDEHLMPRST"),MOD(MID(D13,10,2),40)),DATE(MID(D13,7,2)+100,FIND(UPPER(MID( D13,9,1)),"ABCDEHLMPRST"),MOD(MID(D13,10,2),40))),"")</f>
        <v/>
      </c>
      <c r="I13" s="2" t="str">
        <f t="shared" si="0"/>
        <v/>
      </c>
      <c r="J13" s="2" t="str">
        <f>IFERROR(IF(AND(D13&lt;&gt;"",G13="OK"),VLOOKUP(YEAR(H13),Tab_cat_age_FIJLKAM[],3,FALSE),""),"ERRORE!")</f>
        <v/>
      </c>
      <c r="K13" s="2" t="str">
        <f>IF(AND(Tab_atleti_FIJLKAM[[#This Row],[Categoria
età]]&lt;&gt;"",Tab_atleti_FIJLKAM[[#This Row],[Peso]]&lt;&gt;""),IFERROR(INDEX(Tab_cat_FIJLKAM[Cat_peso],SUMPRODUCT((Tab_cat_FIJLKAM[Cat_Età]=J13)*(Tab_cat_FIJLKAM[Peso_min]&lt;=E13)*(Tab_cat_FIJLKAM[Peso_max]&gt;=E13)*(Tab_cat_FIJLKAM[Sesso]=Tab_atleti_FIJLKAM[[#This Row],[Sesso]])*ROW(Tab_cat_FIJLKAM[Cat_Età]))-4),"ERRORE!"),"")</f>
        <v/>
      </c>
    </row>
    <row r="14" spans="1:11" x14ac:dyDescent="0.25">
      <c r="A14" s="8">
        <f t="shared" si="1"/>
        <v>6</v>
      </c>
      <c r="B14" s="5"/>
      <c r="C14" s="5"/>
      <c r="D14" s="6"/>
      <c r="E14" s="7"/>
      <c r="F14" s="7"/>
      <c r="G14" s="2" t="str">
        <f t="shared" si="2"/>
        <v/>
      </c>
      <c r="H14" s="3" t="str">
        <f ca="1">IF(AND(D14&lt;&gt;"",G14="OK"),IF(YEAR(DATE(MID(D14,7,2),1,1))&gt;(YEAR(TODAY())-'Appoggio FIJLKAM'!$D$5),DATE(MID(D14,7,2),FIND(UPPER(MID( D14,9,1)),"ABCDEHLMPRST"),MOD(MID(D14,10,2),40)),DATE(MID(D14,7,2)+100,FIND(UPPER(MID( D14,9,1)),"ABCDEHLMPRST"),MOD(MID(D14,10,2),40))),"")</f>
        <v/>
      </c>
      <c r="I14" s="2" t="str">
        <f t="shared" si="0"/>
        <v/>
      </c>
      <c r="J14" s="2" t="str">
        <f>IFERROR(IF(AND(D14&lt;&gt;"",G14="OK"),VLOOKUP(YEAR(H14),Tab_cat_age_FIJLKAM[],3,FALSE),""),"ERRORE!")</f>
        <v/>
      </c>
      <c r="K14" s="2" t="str">
        <f>IF(AND(Tab_atleti_FIJLKAM[[#This Row],[Categoria
età]]&lt;&gt;"",Tab_atleti_FIJLKAM[[#This Row],[Peso]]&lt;&gt;""),IFERROR(INDEX(Tab_cat_FIJLKAM[Cat_peso],SUMPRODUCT((Tab_cat_FIJLKAM[Cat_Età]=J14)*(Tab_cat_FIJLKAM[Peso_min]&lt;=E14)*(Tab_cat_FIJLKAM[Peso_max]&gt;=E14)*(Tab_cat_FIJLKAM[Sesso]=Tab_atleti_FIJLKAM[[#This Row],[Sesso]])*ROW(Tab_cat_FIJLKAM[Cat_Età]))-4),"ERRORE!"),"")</f>
        <v/>
      </c>
    </row>
    <row r="15" spans="1:11" x14ac:dyDescent="0.25">
      <c r="A15" s="8">
        <f t="shared" si="1"/>
        <v>7</v>
      </c>
      <c r="B15" s="5"/>
      <c r="C15" s="5"/>
      <c r="D15" s="6"/>
      <c r="E15" s="7"/>
      <c r="F15" s="7"/>
      <c r="G15" s="2" t="str">
        <f t="shared" si="2"/>
        <v/>
      </c>
      <c r="H15" s="3" t="str">
        <f ca="1">IF(AND(D15&lt;&gt;"",G15="OK"),IF(YEAR(DATE(MID(D15,7,2),1,1))&gt;(YEAR(TODAY())-'Appoggio FIJLKAM'!$D$5),DATE(MID(D15,7,2),FIND(UPPER(MID( D15,9,1)),"ABCDEHLMPRST"),MOD(MID(D15,10,2),40)),DATE(MID(D15,7,2)+100,FIND(UPPER(MID( D15,9,1)),"ABCDEHLMPRST"),MOD(MID(D15,10,2),40))),"")</f>
        <v/>
      </c>
      <c r="I15" s="2" t="str">
        <f t="shared" si="0"/>
        <v/>
      </c>
      <c r="J15" s="2" t="str">
        <f>IFERROR(IF(AND(D15&lt;&gt;"",G15="OK"),VLOOKUP(YEAR(H15),Tab_cat_age_FIJLKAM[],3,FALSE),""),"ERRORE!")</f>
        <v/>
      </c>
      <c r="K15" s="2" t="str">
        <f>IF(AND(Tab_atleti_FIJLKAM[[#This Row],[Categoria
età]]&lt;&gt;"",Tab_atleti_FIJLKAM[[#This Row],[Peso]]&lt;&gt;""),IFERROR(INDEX(Tab_cat_FIJLKAM[Cat_peso],SUMPRODUCT((Tab_cat_FIJLKAM[Cat_Età]=J15)*(Tab_cat_FIJLKAM[Peso_min]&lt;=E15)*(Tab_cat_FIJLKAM[Peso_max]&gt;=E15)*(Tab_cat_FIJLKAM[Sesso]=Tab_atleti_FIJLKAM[[#This Row],[Sesso]])*ROW(Tab_cat_FIJLKAM[Cat_Età]))-4),"ERRORE!"),"")</f>
        <v/>
      </c>
    </row>
    <row r="16" spans="1:11" x14ac:dyDescent="0.25">
      <c r="A16" s="8">
        <f t="shared" si="1"/>
        <v>8</v>
      </c>
      <c r="B16" s="5"/>
      <c r="C16" s="5"/>
      <c r="D16" s="6"/>
      <c r="E16" s="7"/>
      <c r="F16" s="7"/>
      <c r="G16" s="2" t="str">
        <f t="shared" si="2"/>
        <v/>
      </c>
      <c r="H16" s="3" t="str">
        <f ca="1">IF(AND(D16&lt;&gt;"",G16="OK"),IF(YEAR(DATE(MID(D16,7,2),1,1))&gt;(YEAR(TODAY())-'Appoggio FIJLKAM'!$D$5),DATE(MID(D16,7,2),FIND(UPPER(MID( D16,9,1)),"ABCDEHLMPRST"),MOD(MID(D16,10,2),40)),DATE(MID(D16,7,2)+100,FIND(UPPER(MID( D16,9,1)),"ABCDEHLMPRST"),MOD(MID(D16,10,2),40))),"")</f>
        <v/>
      </c>
      <c r="I16" s="2" t="str">
        <f t="shared" si="0"/>
        <v/>
      </c>
      <c r="J16" s="2" t="str">
        <f>IFERROR(IF(AND(D16&lt;&gt;"",G16="OK"),VLOOKUP(YEAR(H16),Tab_cat_age_FIJLKAM[],3,FALSE),""),"ERRORE!")</f>
        <v/>
      </c>
      <c r="K16" s="2" t="str">
        <f>IF(AND(Tab_atleti_FIJLKAM[[#This Row],[Categoria
età]]&lt;&gt;"",Tab_atleti_FIJLKAM[[#This Row],[Peso]]&lt;&gt;""),IFERROR(INDEX(Tab_cat_FIJLKAM[Cat_peso],SUMPRODUCT((Tab_cat_FIJLKAM[Cat_Età]=J16)*(Tab_cat_FIJLKAM[Peso_min]&lt;=E16)*(Tab_cat_FIJLKAM[Peso_max]&gt;=E16)*(Tab_cat_FIJLKAM[Sesso]=Tab_atleti_FIJLKAM[[#This Row],[Sesso]])*ROW(Tab_cat_FIJLKAM[Cat_Età]))-4),"ERRORE!"),"")</f>
        <v/>
      </c>
    </row>
    <row r="17" spans="1:11" x14ac:dyDescent="0.25">
      <c r="A17" s="8">
        <f t="shared" si="1"/>
        <v>9</v>
      </c>
      <c r="B17" s="5"/>
      <c r="C17" s="5"/>
      <c r="D17" s="6"/>
      <c r="E17" s="7"/>
      <c r="F17" s="7"/>
      <c r="G17" s="2" t="str">
        <f t="shared" si="2"/>
        <v/>
      </c>
      <c r="H17" s="3" t="str">
        <f ca="1">IF(AND(D17&lt;&gt;"",G17="OK"),IF(YEAR(DATE(MID(D17,7,2),1,1))&gt;(YEAR(TODAY())-'Appoggio FIJLKAM'!$D$5),DATE(MID(D17,7,2),FIND(UPPER(MID( D17,9,1)),"ABCDEHLMPRST"),MOD(MID(D17,10,2),40)),DATE(MID(D17,7,2)+100,FIND(UPPER(MID( D17,9,1)),"ABCDEHLMPRST"),MOD(MID(D17,10,2),40))),"")</f>
        <v/>
      </c>
      <c r="I17" s="2" t="str">
        <f t="shared" si="0"/>
        <v/>
      </c>
      <c r="J17" s="2" t="str">
        <f>IFERROR(IF(AND(D17&lt;&gt;"",G17="OK"),VLOOKUP(YEAR(H17),Tab_cat_age_FIJLKAM[],3,FALSE),""),"ERRORE!")</f>
        <v/>
      </c>
      <c r="K17" s="2" t="str">
        <f>IF(AND(Tab_atleti_FIJLKAM[[#This Row],[Categoria
età]]&lt;&gt;"",Tab_atleti_FIJLKAM[[#This Row],[Peso]]&lt;&gt;""),IFERROR(INDEX(Tab_cat_FIJLKAM[Cat_peso],SUMPRODUCT((Tab_cat_FIJLKAM[Cat_Età]=J17)*(Tab_cat_FIJLKAM[Peso_min]&lt;=E17)*(Tab_cat_FIJLKAM[Peso_max]&gt;=E17)*(Tab_cat_FIJLKAM[Sesso]=Tab_atleti_FIJLKAM[[#This Row],[Sesso]])*ROW(Tab_cat_FIJLKAM[Cat_Età]))-4),"ERRORE!"),"")</f>
        <v/>
      </c>
    </row>
    <row r="18" spans="1:11" x14ac:dyDescent="0.25">
      <c r="A18" s="8">
        <f t="shared" si="1"/>
        <v>10</v>
      </c>
      <c r="B18" s="5"/>
      <c r="C18" s="5"/>
      <c r="D18" s="6"/>
      <c r="E18" s="7"/>
      <c r="F18" s="7"/>
      <c r="G18" s="2" t="str">
        <f t="shared" si="2"/>
        <v/>
      </c>
      <c r="H18" s="3" t="str">
        <f ca="1">IF(AND(D18&lt;&gt;"",G18="OK"),IF(YEAR(DATE(MID(D18,7,2),1,1))&gt;(YEAR(TODAY())-'Appoggio FIJLKAM'!$D$5),DATE(MID(D18,7,2),FIND(UPPER(MID( D18,9,1)),"ABCDEHLMPRST"),MOD(MID(D18,10,2),40)),DATE(MID(D18,7,2)+100,FIND(UPPER(MID( D18,9,1)),"ABCDEHLMPRST"),MOD(MID(D18,10,2),40))),"")</f>
        <v/>
      </c>
      <c r="I18" s="2" t="str">
        <f t="shared" si="0"/>
        <v/>
      </c>
      <c r="J18" s="2" t="str">
        <f>IFERROR(IF(AND(D18&lt;&gt;"",G18="OK"),VLOOKUP(YEAR(H18),Tab_cat_age_FIJLKAM[],3,FALSE),""),"ERRORE!")</f>
        <v/>
      </c>
      <c r="K18" s="2" t="str">
        <f>IF(AND(Tab_atleti_FIJLKAM[[#This Row],[Categoria
età]]&lt;&gt;"",Tab_atleti_FIJLKAM[[#This Row],[Peso]]&lt;&gt;""),IFERROR(INDEX(Tab_cat_FIJLKAM[Cat_peso],SUMPRODUCT((Tab_cat_FIJLKAM[Cat_Età]=J18)*(Tab_cat_FIJLKAM[Peso_min]&lt;=E18)*(Tab_cat_FIJLKAM[Peso_max]&gt;=E18)*(Tab_cat_FIJLKAM[Sesso]=Tab_atleti_FIJLKAM[[#This Row],[Sesso]])*ROW(Tab_cat_FIJLKAM[Cat_Età]))-4),"ERRORE!"),"")</f>
        <v/>
      </c>
    </row>
    <row r="19" spans="1:11" x14ac:dyDescent="0.25">
      <c r="A19" s="8">
        <f t="shared" si="1"/>
        <v>11</v>
      </c>
      <c r="B19" s="5"/>
      <c r="C19" s="5"/>
      <c r="D19" s="6"/>
      <c r="E19" s="7"/>
      <c r="F19" s="7"/>
      <c r="G19" s="2" t="str">
        <f t="shared" si="2"/>
        <v/>
      </c>
      <c r="H19" s="3" t="str">
        <f ca="1">IF(AND(D19&lt;&gt;"",G19="OK"),IF(YEAR(DATE(MID(D19,7,2),1,1))&gt;(YEAR(TODAY())-'Appoggio FIJLKAM'!$D$5),DATE(MID(D19,7,2),FIND(UPPER(MID( D19,9,1)),"ABCDEHLMPRST"),MOD(MID(D19,10,2),40)),DATE(MID(D19,7,2)+100,FIND(UPPER(MID( D19,9,1)),"ABCDEHLMPRST"),MOD(MID(D19,10,2),40))),"")</f>
        <v/>
      </c>
      <c r="I19" s="2" t="str">
        <f t="shared" si="0"/>
        <v/>
      </c>
      <c r="J19" s="2" t="str">
        <f>IFERROR(IF(AND(D19&lt;&gt;"",G19="OK"),VLOOKUP(YEAR(H19),Tab_cat_age_FIJLKAM[],3,FALSE),""),"ERRORE!")</f>
        <v/>
      </c>
      <c r="K19" s="2" t="str">
        <f>IF(AND(Tab_atleti_FIJLKAM[[#This Row],[Categoria
età]]&lt;&gt;"",Tab_atleti_FIJLKAM[[#This Row],[Peso]]&lt;&gt;""),IFERROR(INDEX(Tab_cat_FIJLKAM[Cat_peso],SUMPRODUCT((Tab_cat_FIJLKAM[Cat_Età]=J19)*(Tab_cat_FIJLKAM[Peso_min]&lt;=E19)*(Tab_cat_FIJLKAM[Peso_max]&gt;=E19)*(Tab_cat_FIJLKAM[Sesso]=Tab_atleti_FIJLKAM[[#This Row],[Sesso]])*ROW(Tab_cat_FIJLKAM[Cat_Età]))-4),"ERRORE!"),"")</f>
        <v/>
      </c>
    </row>
    <row r="20" spans="1:11" x14ac:dyDescent="0.25">
      <c r="A20" s="8">
        <f t="shared" si="1"/>
        <v>12</v>
      </c>
      <c r="B20" s="5"/>
      <c r="C20" s="5"/>
      <c r="D20" s="6"/>
      <c r="E20" s="7"/>
      <c r="F20" s="7"/>
      <c r="G20" s="2" t="str">
        <f t="shared" si="2"/>
        <v/>
      </c>
      <c r="H20" s="3" t="str">
        <f ca="1">IF(AND(D20&lt;&gt;"",G20="OK"),IF(YEAR(DATE(MID(D20,7,2),1,1))&gt;(YEAR(TODAY())-'Appoggio FIJLKAM'!$D$5),DATE(MID(D20,7,2),FIND(UPPER(MID( D20,9,1)),"ABCDEHLMPRST"),MOD(MID(D20,10,2),40)),DATE(MID(D20,7,2)+100,FIND(UPPER(MID( D20,9,1)),"ABCDEHLMPRST"),MOD(MID(D20,10,2),40))),"")</f>
        <v/>
      </c>
      <c r="I20" s="2" t="str">
        <f t="shared" si="0"/>
        <v/>
      </c>
      <c r="J20" s="2" t="str">
        <f>IFERROR(IF(AND(D20&lt;&gt;"",G20="OK"),VLOOKUP(YEAR(H20),Tab_cat_age_FIJLKAM[],3,FALSE),""),"ERRORE!")</f>
        <v/>
      </c>
      <c r="K20" s="2" t="str">
        <f>IF(AND(Tab_atleti_FIJLKAM[[#This Row],[Categoria
età]]&lt;&gt;"",Tab_atleti_FIJLKAM[[#This Row],[Peso]]&lt;&gt;""),IFERROR(INDEX(Tab_cat_FIJLKAM[Cat_peso],SUMPRODUCT((Tab_cat_FIJLKAM[Cat_Età]=J20)*(Tab_cat_FIJLKAM[Peso_min]&lt;=E20)*(Tab_cat_FIJLKAM[Peso_max]&gt;=E20)*(Tab_cat_FIJLKAM[Sesso]=Tab_atleti_FIJLKAM[[#This Row],[Sesso]])*ROW(Tab_cat_FIJLKAM[Cat_Età]))-4),"ERRORE!"),"")</f>
        <v/>
      </c>
    </row>
    <row r="21" spans="1:11" x14ac:dyDescent="0.25">
      <c r="A21" s="8">
        <f t="shared" si="1"/>
        <v>13</v>
      </c>
      <c r="B21" s="5"/>
      <c r="C21" s="5"/>
      <c r="D21" s="6"/>
      <c r="E21" s="7"/>
      <c r="F21" s="7"/>
      <c r="G21" s="2" t="str">
        <f t="shared" si="2"/>
        <v/>
      </c>
      <c r="H21" s="3" t="str">
        <f ca="1">IF(AND(D21&lt;&gt;"",G21="OK"),IF(YEAR(DATE(MID(D21,7,2),1,1))&gt;(YEAR(TODAY())-'Appoggio FIJLKAM'!$D$5),DATE(MID(D21,7,2),FIND(UPPER(MID( D21,9,1)),"ABCDEHLMPRST"),MOD(MID(D21,10,2),40)),DATE(MID(D21,7,2)+100,FIND(UPPER(MID( D21,9,1)),"ABCDEHLMPRST"),MOD(MID(D21,10,2),40))),"")</f>
        <v/>
      </c>
      <c r="I21" s="2" t="str">
        <f t="shared" si="0"/>
        <v/>
      </c>
      <c r="J21" s="2" t="str">
        <f>IFERROR(IF(AND(D21&lt;&gt;"",G21="OK"),VLOOKUP(YEAR(H21),Tab_cat_age_FIJLKAM[],3,FALSE),""),"ERRORE!")</f>
        <v/>
      </c>
      <c r="K21" s="2" t="str">
        <f>IF(AND(Tab_atleti_FIJLKAM[[#This Row],[Categoria
età]]&lt;&gt;"",Tab_atleti_FIJLKAM[[#This Row],[Peso]]&lt;&gt;""),IFERROR(INDEX(Tab_cat_FIJLKAM[Cat_peso],SUMPRODUCT((Tab_cat_FIJLKAM[Cat_Età]=J21)*(Tab_cat_FIJLKAM[Peso_min]&lt;=E21)*(Tab_cat_FIJLKAM[Peso_max]&gt;=E21)*(Tab_cat_FIJLKAM[Sesso]=Tab_atleti_FIJLKAM[[#This Row],[Sesso]])*ROW(Tab_cat_FIJLKAM[Cat_Età]))-4),"ERRORE!"),"")</f>
        <v/>
      </c>
    </row>
    <row r="22" spans="1:11" x14ac:dyDescent="0.25">
      <c r="A22" s="8">
        <f t="shared" ref="A22:A58" si="3">A21+1</f>
        <v>14</v>
      </c>
      <c r="B22" s="5"/>
      <c r="C22" s="5"/>
      <c r="D22" s="6"/>
      <c r="E22" s="7"/>
      <c r="F22" s="7"/>
      <c r="G22" s="2" t="str">
        <f t="shared" si="2"/>
        <v/>
      </c>
      <c r="H22" s="3" t="str">
        <f ca="1">IF(AND(D22&lt;&gt;"",G22="OK"),IF(YEAR(DATE(MID(D22,7,2),1,1))&gt;(YEAR(TODAY())-'Appoggio FIJLKAM'!$D$5),DATE(MID(D22,7,2),FIND(UPPER(MID( D22,9,1)),"ABCDEHLMPRST"),MOD(MID(D22,10,2),40)),DATE(MID(D22,7,2)+100,FIND(UPPER(MID( D22,9,1)),"ABCDEHLMPRST"),MOD(MID(D22,10,2),40))),"")</f>
        <v/>
      </c>
      <c r="I22" s="2" t="str">
        <f t="shared" si="0"/>
        <v/>
      </c>
      <c r="J22" s="2" t="str">
        <f>IFERROR(IF(AND(D22&lt;&gt;"",G22="OK"),VLOOKUP(YEAR(H22),Tab_cat_age_FIJLKAM[],3,FALSE),""),"ERRORE!")</f>
        <v/>
      </c>
      <c r="K22" s="2" t="str">
        <f>IF(AND(Tab_atleti_FIJLKAM[[#This Row],[Categoria
età]]&lt;&gt;"",Tab_atleti_FIJLKAM[[#This Row],[Peso]]&lt;&gt;""),IFERROR(INDEX(Tab_cat_FIJLKAM[Cat_peso],SUMPRODUCT((Tab_cat_FIJLKAM[Cat_Età]=J22)*(Tab_cat_FIJLKAM[Peso_min]&lt;=E22)*(Tab_cat_FIJLKAM[Peso_max]&gt;=E22)*(Tab_cat_FIJLKAM[Sesso]=Tab_atleti_FIJLKAM[[#This Row],[Sesso]])*ROW(Tab_cat_FIJLKAM[Cat_Età]))-4),"ERRORE!"),"")</f>
        <v/>
      </c>
    </row>
    <row r="23" spans="1:11" x14ac:dyDescent="0.25">
      <c r="A23" s="8">
        <f t="shared" si="3"/>
        <v>15</v>
      </c>
      <c r="B23" s="5"/>
      <c r="C23" s="5"/>
      <c r="D23" s="6"/>
      <c r="E23" s="7"/>
      <c r="F23" s="7"/>
      <c r="G23" s="2" t="str">
        <f t="shared" si="2"/>
        <v/>
      </c>
      <c r="H23" s="3" t="str">
        <f ca="1">IF(AND(D23&lt;&gt;"",G23="OK"),IF(YEAR(DATE(MID(D23,7,2),1,1))&gt;(YEAR(TODAY())-'Appoggio FIJLKAM'!$D$5),DATE(MID(D23,7,2),FIND(UPPER(MID( D23,9,1)),"ABCDEHLMPRST"),MOD(MID(D23,10,2),40)),DATE(MID(D23,7,2)+100,FIND(UPPER(MID( D23,9,1)),"ABCDEHLMPRST"),MOD(MID(D23,10,2),40))),"")</f>
        <v/>
      </c>
      <c r="I23" s="2" t="str">
        <f t="shared" si="0"/>
        <v/>
      </c>
      <c r="J23" s="2" t="str">
        <f>IFERROR(IF(AND(D23&lt;&gt;"",G23="OK"),VLOOKUP(YEAR(H23),Tab_cat_age_FIJLKAM[],3,FALSE),""),"ERRORE!")</f>
        <v/>
      </c>
      <c r="K23" s="2" t="str">
        <f>IF(AND(Tab_atleti_FIJLKAM[[#This Row],[Categoria
età]]&lt;&gt;"",Tab_atleti_FIJLKAM[[#This Row],[Peso]]&lt;&gt;""),IFERROR(INDEX(Tab_cat_FIJLKAM[Cat_peso],SUMPRODUCT((Tab_cat_FIJLKAM[Cat_Età]=J23)*(Tab_cat_FIJLKAM[Peso_min]&lt;=E23)*(Tab_cat_FIJLKAM[Peso_max]&gt;=E23)*(Tab_cat_FIJLKAM[Sesso]=Tab_atleti_FIJLKAM[[#This Row],[Sesso]])*ROW(Tab_cat_FIJLKAM[Cat_Età]))-4),"ERRORE!"),"")</f>
        <v/>
      </c>
    </row>
    <row r="24" spans="1:11" x14ac:dyDescent="0.25">
      <c r="A24" s="8">
        <f t="shared" si="3"/>
        <v>16</v>
      </c>
      <c r="B24" s="5"/>
      <c r="C24" s="5"/>
      <c r="D24" s="6"/>
      <c r="E24" s="7"/>
      <c r="F24" s="7"/>
      <c r="G24" s="2" t="str">
        <f t="shared" si="2"/>
        <v/>
      </c>
      <c r="H24" s="3" t="str">
        <f ca="1">IF(AND(D24&lt;&gt;"",G24="OK"),IF(YEAR(DATE(MID(D24,7,2),1,1))&gt;(YEAR(TODAY())-'Appoggio FIJLKAM'!$D$5),DATE(MID(D24,7,2),FIND(UPPER(MID( D24,9,1)),"ABCDEHLMPRST"),MOD(MID(D24,10,2),40)),DATE(MID(D24,7,2)+100,FIND(UPPER(MID( D24,9,1)),"ABCDEHLMPRST"),MOD(MID(D24,10,2),40))),"")</f>
        <v/>
      </c>
      <c r="I24" s="2" t="str">
        <f t="shared" si="0"/>
        <v/>
      </c>
      <c r="J24" s="2" t="str">
        <f>IFERROR(IF(AND(D24&lt;&gt;"",G24="OK"),VLOOKUP(YEAR(H24),Tab_cat_age_FIJLKAM[],3,FALSE),""),"ERRORE!")</f>
        <v/>
      </c>
      <c r="K24" s="2" t="str">
        <f>IF(AND(Tab_atleti_FIJLKAM[[#This Row],[Categoria
età]]&lt;&gt;"",Tab_atleti_FIJLKAM[[#This Row],[Peso]]&lt;&gt;""),IFERROR(INDEX(Tab_cat_FIJLKAM[Cat_peso],SUMPRODUCT((Tab_cat_FIJLKAM[Cat_Età]=J24)*(Tab_cat_FIJLKAM[Peso_min]&lt;=E24)*(Tab_cat_FIJLKAM[Peso_max]&gt;=E24)*(Tab_cat_FIJLKAM[Sesso]=Tab_atleti_FIJLKAM[[#This Row],[Sesso]])*ROW(Tab_cat_FIJLKAM[Cat_Età]))-4),"ERRORE!"),"")</f>
        <v/>
      </c>
    </row>
    <row r="25" spans="1:11" x14ac:dyDescent="0.25">
      <c r="A25" s="8">
        <f t="shared" si="3"/>
        <v>17</v>
      </c>
      <c r="B25" s="5"/>
      <c r="C25" s="5"/>
      <c r="D25" s="6"/>
      <c r="E25" s="7"/>
      <c r="F25" s="7"/>
      <c r="G25" s="2" t="str">
        <f t="shared" si="2"/>
        <v/>
      </c>
      <c r="H25" s="3" t="str">
        <f ca="1">IF(AND(D25&lt;&gt;"",G25="OK"),IF(YEAR(DATE(MID(D25,7,2),1,1))&gt;(YEAR(TODAY())-'Appoggio FIJLKAM'!$D$5),DATE(MID(D25,7,2),FIND(UPPER(MID( D25,9,1)),"ABCDEHLMPRST"),MOD(MID(D25,10,2),40)),DATE(MID(D25,7,2)+100,FIND(UPPER(MID( D25,9,1)),"ABCDEHLMPRST"),MOD(MID(D25,10,2),40))),"")</f>
        <v/>
      </c>
      <c r="I25" s="2" t="str">
        <f t="shared" si="0"/>
        <v/>
      </c>
      <c r="J25" s="2" t="str">
        <f>IFERROR(IF(AND(D25&lt;&gt;"",G25="OK"),VLOOKUP(YEAR(H25),Tab_cat_age_FIJLKAM[],3,FALSE),""),"ERRORE!")</f>
        <v/>
      </c>
      <c r="K25" s="2" t="str">
        <f>IF(AND(Tab_atleti_FIJLKAM[[#This Row],[Categoria
età]]&lt;&gt;"",Tab_atleti_FIJLKAM[[#This Row],[Peso]]&lt;&gt;""),IFERROR(INDEX(Tab_cat_FIJLKAM[Cat_peso],SUMPRODUCT((Tab_cat_FIJLKAM[Cat_Età]=J25)*(Tab_cat_FIJLKAM[Peso_min]&lt;=E25)*(Tab_cat_FIJLKAM[Peso_max]&gt;=E25)*(Tab_cat_FIJLKAM[Sesso]=Tab_atleti_FIJLKAM[[#This Row],[Sesso]])*ROW(Tab_cat_FIJLKAM[Cat_Età]))-4),"ERRORE!"),"")</f>
        <v/>
      </c>
    </row>
    <row r="26" spans="1:11" x14ac:dyDescent="0.25">
      <c r="A26" s="8">
        <f t="shared" si="3"/>
        <v>18</v>
      </c>
      <c r="B26" s="5"/>
      <c r="C26" s="5"/>
      <c r="D26" s="6"/>
      <c r="E26" s="7"/>
      <c r="F26" s="7"/>
      <c r="G26" s="2" t="str">
        <f t="shared" si="2"/>
        <v/>
      </c>
      <c r="H26" s="3" t="str">
        <f ca="1">IF(AND(D26&lt;&gt;"",G26="OK"),IF(YEAR(DATE(MID(D26,7,2),1,1))&gt;(YEAR(TODAY())-'Appoggio FIJLKAM'!$D$5),DATE(MID(D26,7,2),FIND(UPPER(MID( D26,9,1)),"ABCDEHLMPRST"),MOD(MID(D26,10,2),40)),DATE(MID(D26,7,2)+100,FIND(UPPER(MID( D26,9,1)),"ABCDEHLMPRST"),MOD(MID(D26,10,2),40))),"")</f>
        <v/>
      </c>
      <c r="I26" s="2" t="str">
        <f t="shared" si="0"/>
        <v/>
      </c>
      <c r="J26" s="2" t="str">
        <f>IFERROR(IF(AND(D26&lt;&gt;"",G26="OK"),VLOOKUP(YEAR(H26),Tab_cat_age_FIJLKAM[],3,FALSE),""),"ERRORE!")</f>
        <v/>
      </c>
      <c r="K26" s="2" t="str">
        <f>IF(AND(Tab_atleti_FIJLKAM[[#This Row],[Categoria
età]]&lt;&gt;"",Tab_atleti_FIJLKAM[[#This Row],[Peso]]&lt;&gt;""),IFERROR(INDEX(Tab_cat_FIJLKAM[Cat_peso],SUMPRODUCT((Tab_cat_FIJLKAM[Cat_Età]=J26)*(Tab_cat_FIJLKAM[Peso_min]&lt;=E26)*(Tab_cat_FIJLKAM[Peso_max]&gt;=E26)*(Tab_cat_FIJLKAM[Sesso]=Tab_atleti_FIJLKAM[[#This Row],[Sesso]])*ROW(Tab_cat_FIJLKAM[Cat_Età]))-4),"ERRORE!"),"")</f>
        <v/>
      </c>
    </row>
    <row r="27" spans="1:11" x14ac:dyDescent="0.25">
      <c r="A27" s="8">
        <f t="shared" si="3"/>
        <v>19</v>
      </c>
      <c r="B27" s="5"/>
      <c r="C27" s="5"/>
      <c r="D27" s="6"/>
      <c r="E27" s="7"/>
      <c r="F27" s="7"/>
      <c r="G27" s="2" t="str">
        <f t="shared" si="2"/>
        <v/>
      </c>
      <c r="H27" s="3" t="str">
        <f ca="1">IF(AND(D27&lt;&gt;"",G27="OK"),IF(YEAR(DATE(MID(D27,7,2),1,1))&gt;(YEAR(TODAY())-'Appoggio FIJLKAM'!$D$5),DATE(MID(D27,7,2),FIND(UPPER(MID( D27,9,1)),"ABCDEHLMPRST"),MOD(MID(D27,10,2),40)),DATE(MID(D27,7,2)+100,FIND(UPPER(MID( D27,9,1)),"ABCDEHLMPRST"),MOD(MID(D27,10,2),40))),"")</f>
        <v/>
      </c>
      <c r="I27" s="2" t="str">
        <f t="shared" si="0"/>
        <v/>
      </c>
      <c r="J27" s="2" t="str">
        <f>IFERROR(IF(AND(D27&lt;&gt;"",G27="OK"),VLOOKUP(YEAR(H27),Tab_cat_age_FIJLKAM[],3,FALSE),""),"ERRORE!")</f>
        <v/>
      </c>
      <c r="K27" s="2" t="str">
        <f>IF(AND(Tab_atleti_FIJLKAM[[#This Row],[Categoria
età]]&lt;&gt;"",Tab_atleti_FIJLKAM[[#This Row],[Peso]]&lt;&gt;""),IFERROR(INDEX(Tab_cat_FIJLKAM[Cat_peso],SUMPRODUCT((Tab_cat_FIJLKAM[Cat_Età]=J27)*(Tab_cat_FIJLKAM[Peso_min]&lt;=E27)*(Tab_cat_FIJLKAM[Peso_max]&gt;=E27)*(Tab_cat_FIJLKAM[Sesso]=Tab_atleti_FIJLKAM[[#This Row],[Sesso]])*ROW(Tab_cat_FIJLKAM[Cat_Età]))-4),"ERRORE!"),"")</f>
        <v/>
      </c>
    </row>
    <row r="28" spans="1:11" x14ac:dyDescent="0.25">
      <c r="A28" s="8">
        <f t="shared" si="3"/>
        <v>20</v>
      </c>
      <c r="B28" s="5"/>
      <c r="C28" s="5"/>
      <c r="D28" s="6"/>
      <c r="E28" s="7"/>
      <c r="F28" s="7"/>
      <c r="G28" s="2" t="str">
        <f t="shared" si="2"/>
        <v/>
      </c>
      <c r="H28" s="3" t="str">
        <f ca="1">IF(AND(D28&lt;&gt;"",G28="OK"),IF(YEAR(DATE(MID(D28,7,2),1,1))&gt;(YEAR(TODAY())-'Appoggio FIJLKAM'!$D$5),DATE(MID(D28,7,2),FIND(UPPER(MID( D28,9,1)),"ABCDEHLMPRST"),MOD(MID(D28,10,2),40)),DATE(MID(D28,7,2)+100,FIND(UPPER(MID( D28,9,1)),"ABCDEHLMPRST"),MOD(MID(D28,10,2),40))),"")</f>
        <v/>
      </c>
      <c r="I28" s="2" t="str">
        <f t="shared" si="0"/>
        <v/>
      </c>
      <c r="J28" s="2" t="str">
        <f>IFERROR(IF(AND(D28&lt;&gt;"",G28="OK"),VLOOKUP(YEAR(H28),Tab_cat_age_FIJLKAM[],3,FALSE),""),"ERRORE!")</f>
        <v/>
      </c>
      <c r="K28" s="2" t="str">
        <f>IF(AND(Tab_atleti_FIJLKAM[[#This Row],[Categoria
età]]&lt;&gt;"",Tab_atleti_FIJLKAM[[#This Row],[Peso]]&lt;&gt;""),IFERROR(INDEX(Tab_cat_FIJLKAM[Cat_peso],SUMPRODUCT((Tab_cat_FIJLKAM[Cat_Età]=J28)*(Tab_cat_FIJLKAM[Peso_min]&lt;=E28)*(Tab_cat_FIJLKAM[Peso_max]&gt;=E28)*(Tab_cat_FIJLKAM[Sesso]=Tab_atleti_FIJLKAM[[#This Row],[Sesso]])*ROW(Tab_cat_FIJLKAM[Cat_Età]))-4),"ERRORE!"),"")</f>
        <v/>
      </c>
    </row>
    <row r="29" spans="1:11" x14ac:dyDescent="0.25">
      <c r="A29" s="8">
        <f t="shared" si="3"/>
        <v>21</v>
      </c>
      <c r="B29" s="5"/>
      <c r="C29" s="5"/>
      <c r="D29" s="6"/>
      <c r="E29" s="7"/>
      <c r="F29" s="7"/>
      <c r="G29" s="2" t="str">
        <f t="shared" si="2"/>
        <v/>
      </c>
      <c r="H29" s="3" t="str">
        <f ca="1">IF(AND(D29&lt;&gt;"",G29="OK"),IF(YEAR(DATE(MID(D29,7,2),1,1))&gt;(YEAR(TODAY())-'Appoggio FIJLKAM'!$D$5),DATE(MID(D29,7,2),FIND(UPPER(MID( D29,9,1)),"ABCDEHLMPRST"),MOD(MID(D29,10,2),40)),DATE(MID(D29,7,2)+100,FIND(UPPER(MID( D29,9,1)),"ABCDEHLMPRST"),MOD(MID(D29,10,2),40))),"")</f>
        <v/>
      </c>
      <c r="I29" s="2" t="str">
        <f t="shared" si="0"/>
        <v/>
      </c>
      <c r="J29" s="2" t="str">
        <f>IFERROR(IF(AND(D29&lt;&gt;"",G29="OK"),VLOOKUP(YEAR(H29),Tab_cat_age_FIJLKAM[],3,FALSE),""),"ERRORE!")</f>
        <v/>
      </c>
      <c r="K29" s="2" t="str">
        <f>IF(AND(Tab_atleti_FIJLKAM[[#This Row],[Categoria
età]]&lt;&gt;"",Tab_atleti_FIJLKAM[[#This Row],[Peso]]&lt;&gt;""),IFERROR(INDEX(Tab_cat_FIJLKAM[Cat_peso],SUMPRODUCT((Tab_cat_FIJLKAM[Cat_Età]=J29)*(Tab_cat_FIJLKAM[Peso_min]&lt;=E29)*(Tab_cat_FIJLKAM[Peso_max]&gt;=E29)*(Tab_cat_FIJLKAM[Sesso]=Tab_atleti_FIJLKAM[[#This Row],[Sesso]])*ROW(Tab_cat_FIJLKAM[Cat_Età]))-4),"ERRORE!"),"")</f>
        <v/>
      </c>
    </row>
    <row r="30" spans="1:11" x14ac:dyDescent="0.25">
      <c r="A30" s="8">
        <f t="shared" si="3"/>
        <v>22</v>
      </c>
      <c r="B30" s="5"/>
      <c r="C30" s="5"/>
      <c r="D30" s="6"/>
      <c r="E30" s="7"/>
      <c r="F30" s="7"/>
      <c r="G30" s="2" t="str">
        <f t="shared" si="2"/>
        <v/>
      </c>
      <c r="H30" s="3" t="str">
        <f ca="1">IF(AND(D30&lt;&gt;"",G30="OK"),IF(YEAR(DATE(MID(D30,7,2),1,1))&gt;(YEAR(TODAY())-'Appoggio FIJLKAM'!$D$5),DATE(MID(D30,7,2),FIND(UPPER(MID( D30,9,1)),"ABCDEHLMPRST"),MOD(MID(D30,10,2),40)),DATE(MID(D30,7,2)+100,FIND(UPPER(MID( D30,9,1)),"ABCDEHLMPRST"),MOD(MID(D30,10,2),40))),"")</f>
        <v/>
      </c>
      <c r="I30" s="2" t="str">
        <f t="shared" si="0"/>
        <v/>
      </c>
      <c r="J30" s="2" t="str">
        <f>IFERROR(IF(AND(D30&lt;&gt;"",G30="OK"),VLOOKUP(YEAR(H30),Tab_cat_age_FIJLKAM[],3,FALSE),""),"ERRORE!")</f>
        <v/>
      </c>
      <c r="K30" s="2" t="str">
        <f>IF(AND(Tab_atleti_FIJLKAM[[#This Row],[Categoria
età]]&lt;&gt;"",Tab_atleti_FIJLKAM[[#This Row],[Peso]]&lt;&gt;""),IFERROR(INDEX(Tab_cat_FIJLKAM[Cat_peso],SUMPRODUCT((Tab_cat_FIJLKAM[Cat_Età]=J30)*(Tab_cat_FIJLKAM[Peso_min]&lt;=E30)*(Tab_cat_FIJLKAM[Peso_max]&gt;=E30)*(Tab_cat_FIJLKAM[Sesso]=Tab_atleti_FIJLKAM[[#This Row],[Sesso]])*ROW(Tab_cat_FIJLKAM[Cat_Età]))-4),"ERRORE!"),"")</f>
        <v/>
      </c>
    </row>
    <row r="31" spans="1:11" x14ac:dyDescent="0.25">
      <c r="A31" s="8">
        <f t="shared" si="3"/>
        <v>23</v>
      </c>
      <c r="B31" s="5"/>
      <c r="C31" s="5"/>
      <c r="D31" s="6"/>
      <c r="E31" s="7"/>
      <c r="F31" s="7"/>
      <c r="G31" s="2" t="str">
        <f t="shared" si="2"/>
        <v/>
      </c>
      <c r="H31" s="3" t="str">
        <f ca="1">IF(AND(D31&lt;&gt;"",G31="OK"),IF(YEAR(DATE(MID(D31,7,2),1,1))&gt;(YEAR(TODAY())-'Appoggio FIJLKAM'!$D$5),DATE(MID(D31,7,2),FIND(UPPER(MID( D31,9,1)),"ABCDEHLMPRST"),MOD(MID(D31,10,2),40)),DATE(MID(D31,7,2)+100,FIND(UPPER(MID( D31,9,1)),"ABCDEHLMPRST"),MOD(MID(D31,10,2),40))),"")</f>
        <v/>
      </c>
      <c r="I31" s="2" t="str">
        <f t="shared" si="0"/>
        <v/>
      </c>
      <c r="J31" s="2" t="str">
        <f>IFERROR(IF(AND(D31&lt;&gt;"",G31="OK"),VLOOKUP(YEAR(H31),Tab_cat_age_FIJLKAM[],3,FALSE),""),"ERRORE!")</f>
        <v/>
      </c>
      <c r="K31" s="2" t="str">
        <f>IF(AND(Tab_atleti_FIJLKAM[[#This Row],[Categoria
età]]&lt;&gt;"",Tab_atleti_FIJLKAM[[#This Row],[Peso]]&lt;&gt;""),IFERROR(INDEX(Tab_cat_FIJLKAM[Cat_peso],SUMPRODUCT((Tab_cat_FIJLKAM[Cat_Età]=J31)*(Tab_cat_FIJLKAM[Peso_min]&lt;=E31)*(Tab_cat_FIJLKAM[Peso_max]&gt;=E31)*(Tab_cat_FIJLKAM[Sesso]=Tab_atleti_FIJLKAM[[#This Row],[Sesso]])*ROW(Tab_cat_FIJLKAM[Cat_Età]))-4),"ERRORE!"),"")</f>
        <v/>
      </c>
    </row>
    <row r="32" spans="1:11" x14ac:dyDescent="0.25">
      <c r="A32" s="8">
        <f t="shared" si="3"/>
        <v>24</v>
      </c>
      <c r="B32" s="5"/>
      <c r="C32" s="5"/>
      <c r="D32" s="6"/>
      <c r="E32" s="7"/>
      <c r="F32" s="7"/>
      <c r="G32" s="2" t="str">
        <f t="shared" si="2"/>
        <v/>
      </c>
      <c r="H32" s="3" t="str">
        <f ca="1">IF(AND(D32&lt;&gt;"",G32="OK"),IF(YEAR(DATE(MID(D32,7,2),1,1))&gt;(YEAR(TODAY())-'Appoggio FIJLKAM'!$D$5),DATE(MID(D32,7,2),FIND(UPPER(MID( D32,9,1)),"ABCDEHLMPRST"),MOD(MID(D32,10,2),40)),DATE(MID(D32,7,2)+100,FIND(UPPER(MID( D32,9,1)),"ABCDEHLMPRST"),MOD(MID(D32,10,2),40))),"")</f>
        <v/>
      </c>
      <c r="I32" s="2" t="str">
        <f t="shared" si="0"/>
        <v/>
      </c>
      <c r="J32" s="2" t="str">
        <f>IFERROR(IF(AND(D32&lt;&gt;"",G32="OK"),VLOOKUP(YEAR(H32),Tab_cat_age_FIJLKAM[],3,FALSE),""),"ERRORE!")</f>
        <v/>
      </c>
      <c r="K32" s="2" t="str">
        <f>IF(AND(Tab_atleti_FIJLKAM[[#This Row],[Categoria
età]]&lt;&gt;"",Tab_atleti_FIJLKAM[[#This Row],[Peso]]&lt;&gt;""),IFERROR(INDEX(Tab_cat_FIJLKAM[Cat_peso],SUMPRODUCT((Tab_cat_FIJLKAM[Cat_Età]=J32)*(Tab_cat_FIJLKAM[Peso_min]&lt;=E32)*(Tab_cat_FIJLKAM[Peso_max]&gt;=E32)*(Tab_cat_FIJLKAM[Sesso]=Tab_atleti_FIJLKAM[[#This Row],[Sesso]])*ROW(Tab_cat_FIJLKAM[Cat_Età]))-4),"ERRORE!"),"")</f>
        <v/>
      </c>
    </row>
    <row r="33" spans="1:11" x14ac:dyDescent="0.25">
      <c r="A33" s="8">
        <f t="shared" si="3"/>
        <v>25</v>
      </c>
      <c r="B33" s="5"/>
      <c r="C33" s="5"/>
      <c r="D33" s="6"/>
      <c r="E33" s="7"/>
      <c r="F33" s="7"/>
      <c r="G33" s="2" t="str">
        <f t="shared" si="2"/>
        <v/>
      </c>
      <c r="H33" s="3" t="str">
        <f ca="1">IF(AND(D33&lt;&gt;"",G33="OK"),IF(YEAR(DATE(MID(D33,7,2),1,1))&gt;(YEAR(TODAY())-'Appoggio FIJLKAM'!$D$5),DATE(MID(D33,7,2),FIND(UPPER(MID( D33,9,1)),"ABCDEHLMPRST"),MOD(MID(D33,10,2),40)),DATE(MID(D33,7,2)+100,FIND(UPPER(MID( D33,9,1)),"ABCDEHLMPRST"),MOD(MID(D33,10,2),40))),"")</f>
        <v/>
      </c>
      <c r="I33" s="2" t="str">
        <f t="shared" si="0"/>
        <v/>
      </c>
      <c r="J33" s="2" t="str">
        <f>IFERROR(IF(AND(D33&lt;&gt;"",G33="OK"),VLOOKUP(YEAR(H33),Tab_cat_age_FIJLKAM[],3,FALSE),""),"ERRORE!")</f>
        <v/>
      </c>
      <c r="K33" s="2" t="str">
        <f>IF(AND(Tab_atleti_FIJLKAM[[#This Row],[Categoria
età]]&lt;&gt;"",Tab_atleti_FIJLKAM[[#This Row],[Peso]]&lt;&gt;""),IFERROR(INDEX(Tab_cat_FIJLKAM[Cat_peso],SUMPRODUCT((Tab_cat_FIJLKAM[Cat_Età]=J33)*(Tab_cat_FIJLKAM[Peso_min]&lt;=E33)*(Tab_cat_FIJLKAM[Peso_max]&gt;=E33)*(Tab_cat_FIJLKAM[Sesso]=Tab_atleti_FIJLKAM[[#This Row],[Sesso]])*ROW(Tab_cat_FIJLKAM[Cat_Età]))-4),"ERRORE!"),"")</f>
        <v/>
      </c>
    </row>
    <row r="34" spans="1:11" x14ac:dyDescent="0.25">
      <c r="A34" s="8">
        <f t="shared" si="3"/>
        <v>26</v>
      </c>
      <c r="B34" s="5"/>
      <c r="C34" s="5"/>
      <c r="D34" s="6"/>
      <c r="E34" s="7"/>
      <c r="F34" s="7"/>
      <c r="G34" s="2" t="str">
        <f t="shared" si="2"/>
        <v/>
      </c>
      <c r="H34" s="3" t="str">
        <f ca="1">IF(AND(D34&lt;&gt;"",G34="OK"),IF(YEAR(DATE(MID(D34,7,2),1,1))&gt;(YEAR(TODAY())-'Appoggio FIJLKAM'!$D$5),DATE(MID(D34,7,2),FIND(UPPER(MID( D34,9,1)),"ABCDEHLMPRST"),MOD(MID(D34,10,2),40)),DATE(MID(D34,7,2)+100,FIND(UPPER(MID( D34,9,1)),"ABCDEHLMPRST"),MOD(MID(D34,10,2),40))),"")</f>
        <v/>
      </c>
      <c r="I34" s="2" t="str">
        <f t="shared" si="0"/>
        <v/>
      </c>
      <c r="J34" s="2" t="str">
        <f>IFERROR(IF(AND(D34&lt;&gt;"",G34="OK"),VLOOKUP(YEAR(H34),Tab_cat_age_FIJLKAM[],3,FALSE),""),"ERRORE!")</f>
        <v/>
      </c>
      <c r="K34" s="2" t="str">
        <f>IF(AND(Tab_atleti_FIJLKAM[[#This Row],[Categoria
età]]&lt;&gt;"",Tab_atleti_FIJLKAM[[#This Row],[Peso]]&lt;&gt;""),IFERROR(INDEX(Tab_cat_FIJLKAM[Cat_peso],SUMPRODUCT((Tab_cat_FIJLKAM[Cat_Età]=J34)*(Tab_cat_FIJLKAM[Peso_min]&lt;=E34)*(Tab_cat_FIJLKAM[Peso_max]&gt;=E34)*(Tab_cat_FIJLKAM[Sesso]=Tab_atleti_FIJLKAM[[#This Row],[Sesso]])*ROW(Tab_cat_FIJLKAM[Cat_Età]))-4),"ERRORE!"),"")</f>
        <v/>
      </c>
    </row>
    <row r="35" spans="1:11" x14ac:dyDescent="0.25">
      <c r="A35" s="8">
        <f t="shared" si="3"/>
        <v>27</v>
      </c>
      <c r="B35" s="5"/>
      <c r="C35" s="5"/>
      <c r="D35" s="6"/>
      <c r="E35" s="7"/>
      <c r="F35" s="7"/>
      <c r="G35" s="2" t="str">
        <f t="shared" si="2"/>
        <v/>
      </c>
      <c r="H35" s="3" t="str">
        <f ca="1">IF(AND(D35&lt;&gt;"",G35="OK"),IF(YEAR(DATE(MID(D35,7,2),1,1))&gt;(YEAR(TODAY())-'Appoggio FIJLKAM'!$D$5),DATE(MID(D35,7,2),FIND(UPPER(MID( D35,9,1)),"ABCDEHLMPRST"),MOD(MID(D35,10,2),40)),DATE(MID(D35,7,2)+100,FIND(UPPER(MID( D35,9,1)),"ABCDEHLMPRST"),MOD(MID(D35,10,2),40))),"")</f>
        <v/>
      </c>
      <c r="I35" s="2" t="str">
        <f t="shared" si="0"/>
        <v/>
      </c>
      <c r="J35" s="2" t="str">
        <f>IFERROR(IF(AND(D35&lt;&gt;"",G35="OK"),VLOOKUP(YEAR(H35),Tab_cat_age_FIJLKAM[],3,FALSE),""),"ERRORE!")</f>
        <v/>
      </c>
      <c r="K35" s="2" t="str">
        <f>IF(AND(Tab_atleti_FIJLKAM[[#This Row],[Categoria
età]]&lt;&gt;"",Tab_atleti_FIJLKAM[[#This Row],[Peso]]&lt;&gt;""),IFERROR(INDEX(Tab_cat_FIJLKAM[Cat_peso],SUMPRODUCT((Tab_cat_FIJLKAM[Cat_Età]=J35)*(Tab_cat_FIJLKAM[Peso_min]&lt;=E35)*(Tab_cat_FIJLKAM[Peso_max]&gt;=E35)*(Tab_cat_FIJLKAM[Sesso]=Tab_atleti_FIJLKAM[[#This Row],[Sesso]])*ROW(Tab_cat_FIJLKAM[Cat_Età]))-4),"ERRORE!"),"")</f>
        <v/>
      </c>
    </row>
    <row r="36" spans="1:11" x14ac:dyDescent="0.25">
      <c r="A36" s="8">
        <f t="shared" si="3"/>
        <v>28</v>
      </c>
      <c r="B36" s="5"/>
      <c r="C36" s="5"/>
      <c r="D36" s="6"/>
      <c r="E36" s="7"/>
      <c r="F36" s="7"/>
      <c r="G36" s="2" t="str">
        <f t="shared" si="2"/>
        <v/>
      </c>
      <c r="H36" s="3" t="str">
        <f ca="1">IF(AND(D36&lt;&gt;"",G36="OK"),IF(YEAR(DATE(MID(D36,7,2),1,1))&gt;(YEAR(TODAY())-'Appoggio FIJLKAM'!$D$5),DATE(MID(D36,7,2),FIND(UPPER(MID( D36,9,1)),"ABCDEHLMPRST"),MOD(MID(D36,10,2),40)),DATE(MID(D36,7,2)+100,FIND(UPPER(MID( D36,9,1)),"ABCDEHLMPRST"),MOD(MID(D36,10,2),40))),"")</f>
        <v/>
      </c>
      <c r="I36" s="2" t="str">
        <f t="shared" si="0"/>
        <v/>
      </c>
      <c r="J36" s="2" t="str">
        <f>IFERROR(IF(AND(D36&lt;&gt;"",G36="OK"),VLOOKUP(YEAR(H36),Tab_cat_age_FIJLKAM[],3,FALSE),""),"ERRORE!")</f>
        <v/>
      </c>
      <c r="K36" s="2" t="str">
        <f>IF(AND(Tab_atleti_FIJLKAM[[#This Row],[Categoria
età]]&lt;&gt;"",Tab_atleti_FIJLKAM[[#This Row],[Peso]]&lt;&gt;""),IFERROR(INDEX(Tab_cat_FIJLKAM[Cat_peso],SUMPRODUCT((Tab_cat_FIJLKAM[Cat_Età]=J36)*(Tab_cat_FIJLKAM[Peso_min]&lt;=E36)*(Tab_cat_FIJLKAM[Peso_max]&gt;=E36)*(Tab_cat_FIJLKAM[Sesso]=Tab_atleti_FIJLKAM[[#This Row],[Sesso]])*ROW(Tab_cat_FIJLKAM[Cat_Età]))-4),"ERRORE!"),"")</f>
        <v/>
      </c>
    </row>
    <row r="37" spans="1:11" x14ac:dyDescent="0.25">
      <c r="A37" s="8">
        <f t="shared" si="3"/>
        <v>29</v>
      </c>
      <c r="B37" s="5"/>
      <c r="C37" s="5"/>
      <c r="D37" s="6"/>
      <c r="E37" s="7"/>
      <c r="F37" s="7"/>
      <c r="G37" s="2" t="str">
        <f t="shared" si="2"/>
        <v/>
      </c>
      <c r="H37" s="3" t="str">
        <f ca="1">IF(AND(D37&lt;&gt;"",G37="OK"),IF(YEAR(DATE(MID(D37,7,2),1,1))&gt;(YEAR(TODAY())-'Appoggio FIJLKAM'!$D$5),DATE(MID(D37,7,2),FIND(UPPER(MID( D37,9,1)),"ABCDEHLMPRST"),MOD(MID(D37,10,2),40)),DATE(MID(D37,7,2)+100,FIND(UPPER(MID( D37,9,1)),"ABCDEHLMPRST"),MOD(MID(D37,10,2),40))),"")</f>
        <v/>
      </c>
      <c r="I37" s="2" t="str">
        <f t="shared" si="0"/>
        <v/>
      </c>
      <c r="J37" s="2" t="str">
        <f>IFERROR(IF(AND(D37&lt;&gt;"",G37="OK"),VLOOKUP(YEAR(H37),Tab_cat_age_FIJLKAM[],3,FALSE),""),"ERRORE!")</f>
        <v/>
      </c>
      <c r="K37" s="2" t="str">
        <f>IF(AND(Tab_atleti_FIJLKAM[[#This Row],[Categoria
età]]&lt;&gt;"",Tab_atleti_FIJLKAM[[#This Row],[Peso]]&lt;&gt;""),IFERROR(INDEX(Tab_cat_FIJLKAM[Cat_peso],SUMPRODUCT((Tab_cat_FIJLKAM[Cat_Età]=J37)*(Tab_cat_FIJLKAM[Peso_min]&lt;=E37)*(Tab_cat_FIJLKAM[Peso_max]&gt;=E37)*(Tab_cat_FIJLKAM[Sesso]=Tab_atleti_FIJLKAM[[#This Row],[Sesso]])*ROW(Tab_cat_FIJLKAM[Cat_Età]))-4),"ERRORE!"),"")</f>
        <v/>
      </c>
    </row>
    <row r="38" spans="1:11" x14ac:dyDescent="0.25">
      <c r="A38" s="8">
        <f t="shared" si="3"/>
        <v>30</v>
      </c>
      <c r="B38" s="5"/>
      <c r="C38" s="5"/>
      <c r="D38" s="6"/>
      <c r="E38" s="7"/>
      <c r="F38" s="7"/>
      <c r="G38" s="2" t="str">
        <f t="shared" si="2"/>
        <v/>
      </c>
      <c r="H38" s="3" t="str">
        <f ca="1">IF(AND(D38&lt;&gt;"",G38="OK"),IF(YEAR(DATE(MID(D38,7,2),1,1))&gt;(YEAR(TODAY())-'Appoggio FIJLKAM'!$D$5),DATE(MID(D38,7,2),FIND(UPPER(MID( D38,9,1)),"ABCDEHLMPRST"),MOD(MID(D38,10,2),40)),DATE(MID(D38,7,2)+100,FIND(UPPER(MID( D38,9,1)),"ABCDEHLMPRST"),MOD(MID(D38,10,2),40))),"")</f>
        <v/>
      </c>
      <c r="I38" s="2" t="str">
        <f t="shared" si="0"/>
        <v/>
      </c>
      <c r="J38" s="2" t="str">
        <f>IFERROR(IF(AND(D38&lt;&gt;"",G38="OK"),VLOOKUP(YEAR(H38),Tab_cat_age_FIJLKAM[],3,FALSE),""),"ERRORE!")</f>
        <v/>
      </c>
      <c r="K38" s="2" t="str">
        <f>IF(AND(Tab_atleti_FIJLKAM[[#This Row],[Categoria
età]]&lt;&gt;"",Tab_atleti_FIJLKAM[[#This Row],[Peso]]&lt;&gt;""),IFERROR(INDEX(Tab_cat_FIJLKAM[Cat_peso],SUMPRODUCT((Tab_cat_FIJLKAM[Cat_Età]=J38)*(Tab_cat_FIJLKAM[Peso_min]&lt;=E38)*(Tab_cat_FIJLKAM[Peso_max]&gt;=E38)*(Tab_cat_FIJLKAM[Sesso]=Tab_atleti_FIJLKAM[[#This Row],[Sesso]])*ROW(Tab_cat_FIJLKAM[Cat_Età]))-4),"ERRORE!"),"")</f>
        <v/>
      </c>
    </row>
    <row r="39" spans="1:11" x14ac:dyDescent="0.25">
      <c r="A39" s="8">
        <f t="shared" si="3"/>
        <v>31</v>
      </c>
      <c r="B39" s="5"/>
      <c r="C39" s="5"/>
      <c r="D39" s="6"/>
      <c r="E39" s="7"/>
      <c r="F39" s="7"/>
      <c r="G39" s="2" t="str">
        <f t="shared" si="2"/>
        <v/>
      </c>
      <c r="H39" s="3" t="str">
        <f ca="1">IF(AND(D39&lt;&gt;"",G39="OK"),IF(YEAR(DATE(MID(D39,7,2),1,1))&gt;(YEAR(TODAY())-'Appoggio FIJLKAM'!$D$5),DATE(MID(D39,7,2),FIND(UPPER(MID( D39,9,1)),"ABCDEHLMPRST"),MOD(MID(D39,10,2),40)),DATE(MID(D39,7,2)+100,FIND(UPPER(MID( D39,9,1)),"ABCDEHLMPRST"),MOD(MID(D39,10,2),40))),"")</f>
        <v/>
      </c>
      <c r="I39" s="2" t="str">
        <f t="shared" si="0"/>
        <v/>
      </c>
      <c r="J39" s="2" t="str">
        <f>IFERROR(IF(AND(D39&lt;&gt;"",G39="OK"),VLOOKUP(YEAR(H39),Tab_cat_age_FIJLKAM[],3,FALSE),""),"ERRORE!")</f>
        <v/>
      </c>
      <c r="K39" s="2" t="str">
        <f>IF(AND(Tab_atleti_FIJLKAM[[#This Row],[Categoria
età]]&lt;&gt;"",Tab_atleti_FIJLKAM[[#This Row],[Peso]]&lt;&gt;""),IFERROR(INDEX(Tab_cat_FIJLKAM[Cat_peso],SUMPRODUCT((Tab_cat_FIJLKAM[Cat_Età]=J39)*(Tab_cat_FIJLKAM[Peso_min]&lt;=E39)*(Tab_cat_FIJLKAM[Peso_max]&gt;=E39)*(Tab_cat_FIJLKAM[Sesso]=Tab_atleti_FIJLKAM[[#This Row],[Sesso]])*ROW(Tab_cat_FIJLKAM[Cat_Età]))-4),"ERRORE!"),"")</f>
        <v/>
      </c>
    </row>
    <row r="40" spans="1:11" x14ac:dyDescent="0.25">
      <c r="A40" s="8">
        <f t="shared" si="3"/>
        <v>32</v>
      </c>
      <c r="B40" s="5"/>
      <c r="C40" s="5"/>
      <c r="D40" s="6"/>
      <c r="E40" s="7"/>
      <c r="F40" s="7"/>
      <c r="G40" s="2" t="str">
        <f t="shared" si="2"/>
        <v/>
      </c>
      <c r="H40" s="3" t="str">
        <f ca="1">IF(AND(D40&lt;&gt;"",G40="OK"),IF(YEAR(DATE(MID(D40,7,2),1,1))&gt;(YEAR(TODAY())-'Appoggio FIJLKAM'!$D$5),DATE(MID(D40,7,2),FIND(UPPER(MID( D40,9,1)),"ABCDEHLMPRST"),MOD(MID(D40,10,2),40)),DATE(MID(D40,7,2)+100,FIND(UPPER(MID( D40,9,1)),"ABCDEHLMPRST"),MOD(MID(D40,10,2),40))),"")</f>
        <v/>
      </c>
      <c r="I40" s="2" t="str">
        <f t="shared" si="0"/>
        <v/>
      </c>
      <c r="J40" s="2" t="str">
        <f>IFERROR(IF(AND(D40&lt;&gt;"",G40="OK"),VLOOKUP(YEAR(H40),Tab_cat_age_FIJLKAM[],3,FALSE),""),"ERRORE!")</f>
        <v/>
      </c>
      <c r="K40" s="2" t="str">
        <f>IF(AND(Tab_atleti_FIJLKAM[[#This Row],[Categoria
età]]&lt;&gt;"",Tab_atleti_FIJLKAM[[#This Row],[Peso]]&lt;&gt;""),IFERROR(INDEX(Tab_cat_FIJLKAM[Cat_peso],SUMPRODUCT((Tab_cat_FIJLKAM[Cat_Età]=J40)*(Tab_cat_FIJLKAM[Peso_min]&lt;=E40)*(Tab_cat_FIJLKAM[Peso_max]&gt;=E40)*(Tab_cat_FIJLKAM[Sesso]=Tab_atleti_FIJLKAM[[#This Row],[Sesso]])*ROW(Tab_cat_FIJLKAM[Cat_Età]))-4),"ERRORE!"),"")</f>
        <v/>
      </c>
    </row>
    <row r="41" spans="1:11" x14ac:dyDescent="0.25">
      <c r="A41" s="8">
        <f t="shared" si="3"/>
        <v>33</v>
      </c>
      <c r="B41" s="5"/>
      <c r="C41" s="5"/>
      <c r="D41" s="6"/>
      <c r="E41" s="7"/>
      <c r="F41" s="7"/>
      <c r="G41" s="2" t="str">
        <f t="shared" si="2"/>
        <v/>
      </c>
      <c r="H41" s="3" t="str">
        <f ca="1">IF(AND(D41&lt;&gt;"",G41="OK"),IF(YEAR(DATE(MID(D41,7,2),1,1))&gt;(YEAR(TODAY())-'Appoggio FIJLKAM'!$D$5),DATE(MID(D41,7,2),FIND(UPPER(MID( D41,9,1)),"ABCDEHLMPRST"),MOD(MID(D41,10,2),40)),DATE(MID(D41,7,2)+100,FIND(UPPER(MID( D41,9,1)),"ABCDEHLMPRST"),MOD(MID(D41,10,2),40))),"")</f>
        <v/>
      </c>
      <c r="I41" s="2" t="str">
        <f t="shared" ref="I41:I58" si="4">IF(AND(D41&lt;&gt;"",G41="OK"),IF(VALUE((MID(D41,10,2)))&gt;40,"F","M"),"")</f>
        <v/>
      </c>
      <c r="J41" s="2" t="str">
        <f>IFERROR(IF(AND(D41&lt;&gt;"",G41="OK"),VLOOKUP(YEAR(H41),Tab_cat_age_FIJLKAM[],3,FALSE),""),"ERRORE!")</f>
        <v/>
      </c>
      <c r="K41" s="2" t="str">
        <f>IF(AND(Tab_atleti_FIJLKAM[[#This Row],[Categoria
età]]&lt;&gt;"",Tab_atleti_FIJLKAM[[#This Row],[Peso]]&lt;&gt;""),IFERROR(INDEX(Tab_cat_FIJLKAM[Cat_peso],SUMPRODUCT((Tab_cat_FIJLKAM[Cat_Età]=J41)*(Tab_cat_FIJLKAM[Peso_min]&lt;=E41)*(Tab_cat_FIJLKAM[Peso_max]&gt;=E41)*(Tab_cat_FIJLKAM[Sesso]=Tab_atleti_FIJLKAM[[#This Row],[Sesso]])*ROW(Tab_cat_FIJLKAM[Cat_Età]))-4),"ERRORE!"),"")</f>
        <v/>
      </c>
    </row>
    <row r="42" spans="1:11" x14ac:dyDescent="0.25">
      <c r="A42" s="8">
        <f t="shared" si="3"/>
        <v>34</v>
      </c>
      <c r="B42" s="5"/>
      <c r="C42" s="5"/>
      <c r="D42" s="6"/>
      <c r="E42" s="7"/>
      <c r="F42" s="7"/>
      <c r="G42" s="2" t="str">
        <f t="shared" si="2"/>
        <v/>
      </c>
      <c r="H42" s="3" t="str">
        <f ca="1">IF(AND(D42&lt;&gt;"",G42="OK"),IF(YEAR(DATE(MID(D42,7,2),1,1))&gt;(YEAR(TODAY())-'Appoggio FIJLKAM'!$D$5),DATE(MID(D42,7,2),FIND(UPPER(MID( D42,9,1)),"ABCDEHLMPRST"),MOD(MID(D42,10,2),40)),DATE(MID(D42,7,2)+100,FIND(UPPER(MID( D42,9,1)),"ABCDEHLMPRST"),MOD(MID(D42,10,2),40))),"")</f>
        <v/>
      </c>
      <c r="I42" s="2" t="str">
        <f t="shared" si="4"/>
        <v/>
      </c>
      <c r="J42" s="2" t="str">
        <f>IFERROR(IF(AND(D42&lt;&gt;"",G42="OK"),VLOOKUP(YEAR(H42),Tab_cat_age_FIJLKAM[],3,FALSE),""),"ERRORE!")</f>
        <v/>
      </c>
      <c r="K42" s="2" t="str">
        <f>IF(AND(Tab_atleti_FIJLKAM[[#This Row],[Categoria
età]]&lt;&gt;"",Tab_atleti_FIJLKAM[[#This Row],[Peso]]&lt;&gt;""),IFERROR(INDEX(Tab_cat_FIJLKAM[Cat_peso],SUMPRODUCT((Tab_cat_FIJLKAM[Cat_Età]=J42)*(Tab_cat_FIJLKAM[Peso_min]&lt;=E42)*(Tab_cat_FIJLKAM[Peso_max]&gt;=E42)*(Tab_cat_FIJLKAM[Sesso]=Tab_atleti_FIJLKAM[[#This Row],[Sesso]])*ROW(Tab_cat_FIJLKAM[Cat_Età]))-4),"ERRORE!"),"")</f>
        <v/>
      </c>
    </row>
    <row r="43" spans="1:11" x14ac:dyDescent="0.25">
      <c r="A43" s="8">
        <f t="shared" si="3"/>
        <v>35</v>
      </c>
      <c r="B43" s="5"/>
      <c r="C43" s="5"/>
      <c r="D43" s="6"/>
      <c r="E43" s="7"/>
      <c r="F43" s="7"/>
      <c r="G43" s="2" t="str">
        <f t="shared" si="2"/>
        <v/>
      </c>
      <c r="H43" s="3" t="str">
        <f ca="1">IF(AND(D43&lt;&gt;"",G43="OK"),IF(YEAR(DATE(MID(D43,7,2),1,1))&gt;(YEAR(TODAY())-'Appoggio FIJLKAM'!$D$5),DATE(MID(D43,7,2),FIND(UPPER(MID( D43,9,1)),"ABCDEHLMPRST"),MOD(MID(D43,10,2),40)),DATE(MID(D43,7,2)+100,FIND(UPPER(MID( D43,9,1)),"ABCDEHLMPRST"),MOD(MID(D43,10,2),40))),"")</f>
        <v/>
      </c>
      <c r="I43" s="2" t="str">
        <f t="shared" si="4"/>
        <v/>
      </c>
      <c r="J43" s="2" t="str">
        <f>IFERROR(IF(AND(D43&lt;&gt;"",G43="OK"),VLOOKUP(YEAR(H43),Tab_cat_age_FIJLKAM[],3,FALSE),""),"ERRORE!")</f>
        <v/>
      </c>
      <c r="K43" s="2" t="str">
        <f>IF(AND(Tab_atleti_FIJLKAM[[#This Row],[Categoria
età]]&lt;&gt;"",Tab_atleti_FIJLKAM[[#This Row],[Peso]]&lt;&gt;""),IFERROR(INDEX(Tab_cat_FIJLKAM[Cat_peso],SUMPRODUCT((Tab_cat_FIJLKAM[Cat_Età]=J43)*(Tab_cat_FIJLKAM[Peso_min]&lt;=E43)*(Tab_cat_FIJLKAM[Peso_max]&gt;=E43)*(Tab_cat_FIJLKAM[Sesso]=Tab_atleti_FIJLKAM[[#This Row],[Sesso]])*ROW(Tab_cat_FIJLKAM[Cat_Età]))-4),"ERRORE!"),"")</f>
        <v/>
      </c>
    </row>
    <row r="44" spans="1:11" x14ac:dyDescent="0.25">
      <c r="A44" s="8">
        <f t="shared" si="3"/>
        <v>36</v>
      </c>
      <c r="B44" s="5"/>
      <c r="C44" s="5"/>
      <c r="D44" s="6"/>
      <c r="E44" s="7"/>
      <c r="F44" s="7"/>
      <c r="G44" s="2" t="str">
        <f t="shared" si="2"/>
        <v/>
      </c>
      <c r="H44" s="3" t="str">
        <f ca="1">IF(AND(D44&lt;&gt;"",G44="OK"),IF(YEAR(DATE(MID(D44,7,2),1,1))&gt;(YEAR(TODAY())-'Appoggio FIJLKAM'!$D$5),DATE(MID(D44,7,2),FIND(UPPER(MID( D44,9,1)),"ABCDEHLMPRST"),MOD(MID(D44,10,2),40)),DATE(MID(D44,7,2)+100,FIND(UPPER(MID( D44,9,1)),"ABCDEHLMPRST"),MOD(MID(D44,10,2),40))),"")</f>
        <v/>
      </c>
      <c r="I44" s="2" t="str">
        <f t="shared" si="4"/>
        <v/>
      </c>
      <c r="J44" s="2" t="str">
        <f>IFERROR(IF(AND(D44&lt;&gt;"",G44="OK"),VLOOKUP(YEAR(H44),Tab_cat_age_FIJLKAM[],3,FALSE),""),"ERRORE!")</f>
        <v/>
      </c>
      <c r="K44" s="2" t="str">
        <f>IF(AND(Tab_atleti_FIJLKAM[[#This Row],[Categoria
età]]&lt;&gt;"",Tab_atleti_FIJLKAM[[#This Row],[Peso]]&lt;&gt;""),IFERROR(INDEX(Tab_cat_FIJLKAM[Cat_peso],SUMPRODUCT((Tab_cat_FIJLKAM[Cat_Età]=J44)*(Tab_cat_FIJLKAM[Peso_min]&lt;=E44)*(Tab_cat_FIJLKAM[Peso_max]&gt;=E44)*(Tab_cat_FIJLKAM[Sesso]=Tab_atleti_FIJLKAM[[#This Row],[Sesso]])*ROW(Tab_cat_FIJLKAM[Cat_Età]))-4),"ERRORE!"),"")</f>
        <v/>
      </c>
    </row>
    <row r="45" spans="1:11" x14ac:dyDescent="0.25">
      <c r="A45" s="8">
        <f t="shared" si="3"/>
        <v>37</v>
      </c>
      <c r="B45" s="5"/>
      <c r="C45" s="5"/>
      <c r="D45" s="6"/>
      <c r="E45" s="7"/>
      <c r="F45" s="7"/>
      <c r="G45" s="2" t="str">
        <f t="shared" si="2"/>
        <v/>
      </c>
      <c r="H45" s="3" t="str">
        <f ca="1">IF(AND(D45&lt;&gt;"",G45="OK"),IF(YEAR(DATE(MID(D45,7,2),1,1))&gt;(YEAR(TODAY())-'Appoggio FIJLKAM'!$D$5),DATE(MID(D45,7,2),FIND(UPPER(MID( D45,9,1)),"ABCDEHLMPRST"),MOD(MID(D45,10,2),40)),DATE(MID(D45,7,2)+100,FIND(UPPER(MID( D45,9,1)),"ABCDEHLMPRST"),MOD(MID(D45,10,2),40))),"")</f>
        <v/>
      </c>
      <c r="I45" s="2" t="str">
        <f t="shared" si="4"/>
        <v/>
      </c>
      <c r="J45" s="2" t="str">
        <f>IFERROR(IF(AND(D45&lt;&gt;"",G45="OK"),VLOOKUP(YEAR(H45),Tab_cat_age_FIJLKAM[],3,FALSE),""),"ERRORE!")</f>
        <v/>
      </c>
      <c r="K45" s="2" t="str">
        <f>IF(AND(Tab_atleti_FIJLKAM[[#This Row],[Categoria
età]]&lt;&gt;"",Tab_atleti_FIJLKAM[[#This Row],[Peso]]&lt;&gt;""),IFERROR(INDEX(Tab_cat_FIJLKAM[Cat_peso],SUMPRODUCT((Tab_cat_FIJLKAM[Cat_Età]=J45)*(Tab_cat_FIJLKAM[Peso_min]&lt;=E45)*(Tab_cat_FIJLKAM[Peso_max]&gt;=E45)*(Tab_cat_FIJLKAM[Sesso]=Tab_atleti_FIJLKAM[[#This Row],[Sesso]])*ROW(Tab_cat_FIJLKAM[Cat_Età]))-4),"ERRORE!"),"")</f>
        <v/>
      </c>
    </row>
    <row r="46" spans="1:11" x14ac:dyDescent="0.25">
      <c r="A46" s="8">
        <f t="shared" si="3"/>
        <v>38</v>
      </c>
      <c r="B46" s="5"/>
      <c r="C46" s="5"/>
      <c r="D46" s="6"/>
      <c r="E46" s="7"/>
      <c r="F46" s="7"/>
      <c r="G46" s="2" t="str">
        <f t="shared" si="2"/>
        <v/>
      </c>
      <c r="H46" s="3" t="str">
        <f ca="1">IF(AND(D46&lt;&gt;"",G46="OK"),IF(YEAR(DATE(MID(D46,7,2),1,1))&gt;(YEAR(TODAY())-'Appoggio FIJLKAM'!$D$5),DATE(MID(D46,7,2),FIND(UPPER(MID( D46,9,1)),"ABCDEHLMPRST"),MOD(MID(D46,10,2),40)),DATE(MID(D46,7,2)+100,FIND(UPPER(MID( D46,9,1)),"ABCDEHLMPRST"),MOD(MID(D46,10,2),40))),"")</f>
        <v/>
      </c>
      <c r="I46" s="2" t="str">
        <f t="shared" si="4"/>
        <v/>
      </c>
      <c r="J46" s="2" t="str">
        <f>IFERROR(IF(AND(D46&lt;&gt;"",G46="OK"),VLOOKUP(YEAR(H46),Tab_cat_age_FIJLKAM[],3,FALSE),""),"ERRORE!")</f>
        <v/>
      </c>
      <c r="K46" s="2" t="str">
        <f>IF(AND(Tab_atleti_FIJLKAM[[#This Row],[Categoria
età]]&lt;&gt;"",Tab_atleti_FIJLKAM[[#This Row],[Peso]]&lt;&gt;""),IFERROR(INDEX(Tab_cat_FIJLKAM[Cat_peso],SUMPRODUCT((Tab_cat_FIJLKAM[Cat_Età]=J46)*(Tab_cat_FIJLKAM[Peso_min]&lt;=E46)*(Tab_cat_FIJLKAM[Peso_max]&gt;=E46)*(Tab_cat_FIJLKAM[Sesso]=Tab_atleti_FIJLKAM[[#This Row],[Sesso]])*ROW(Tab_cat_FIJLKAM[Cat_Età]))-4),"ERRORE!"),"")</f>
        <v/>
      </c>
    </row>
    <row r="47" spans="1:11" x14ac:dyDescent="0.25">
      <c r="A47" s="8">
        <f t="shared" si="3"/>
        <v>39</v>
      </c>
      <c r="B47" s="5"/>
      <c r="C47" s="5"/>
      <c r="D47" s="6"/>
      <c r="E47" s="7"/>
      <c r="F47" s="7"/>
      <c r="G47" s="2" t="str">
        <f t="shared" si="2"/>
        <v/>
      </c>
      <c r="H47" s="3" t="str">
        <f ca="1">IF(AND(D47&lt;&gt;"",G47="OK"),IF(YEAR(DATE(MID(D47,7,2),1,1))&gt;(YEAR(TODAY())-'Appoggio FIJLKAM'!$D$5),DATE(MID(D47,7,2),FIND(UPPER(MID( D47,9,1)),"ABCDEHLMPRST"),MOD(MID(D47,10,2),40)),DATE(MID(D47,7,2)+100,FIND(UPPER(MID( D47,9,1)),"ABCDEHLMPRST"),MOD(MID(D47,10,2),40))),"")</f>
        <v/>
      </c>
      <c r="I47" s="2" t="str">
        <f t="shared" si="4"/>
        <v/>
      </c>
      <c r="J47" s="2" t="str">
        <f>IFERROR(IF(AND(D47&lt;&gt;"",G47="OK"),VLOOKUP(YEAR(H47),Tab_cat_age_FIJLKAM[],3,FALSE),""),"ERRORE!")</f>
        <v/>
      </c>
      <c r="K47" s="2" t="str">
        <f>IF(AND(Tab_atleti_FIJLKAM[[#This Row],[Categoria
età]]&lt;&gt;"",Tab_atleti_FIJLKAM[[#This Row],[Peso]]&lt;&gt;""),IFERROR(INDEX(Tab_cat_FIJLKAM[Cat_peso],SUMPRODUCT((Tab_cat_FIJLKAM[Cat_Età]=J47)*(Tab_cat_FIJLKAM[Peso_min]&lt;=E47)*(Tab_cat_FIJLKAM[Peso_max]&gt;=E47)*(Tab_cat_FIJLKAM[Sesso]=Tab_atleti_FIJLKAM[[#This Row],[Sesso]])*ROW(Tab_cat_FIJLKAM[Cat_Età]))-4),"ERRORE!"),"")</f>
        <v/>
      </c>
    </row>
    <row r="48" spans="1:11" x14ac:dyDescent="0.25">
      <c r="A48" s="8">
        <f t="shared" si="3"/>
        <v>40</v>
      </c>
      <c r="B48" s="5"/>
      <c r="C48" s="5"/>
      <c r="D48" s="6"/>
      <c r="E48" s="7"/>
      <c r="F48" s="7"/>
      <c r="G48" s="2" t="str">
        <f t="shared" si="2"/>
        <v/>
      </c>
      <c r="H48" s="3" t="str">
        <f ca="1">IF(AND(D48&lt;&gt;"",G48="OK"),IF(YEAR(DATE(MID(D48,7,2),1,1))&gt;(YEAR(TODAY())-'Appoggio FIJLKAM'!$D$5),DATE(MID(D48,7,2),FIND(UPPER(MID( D48,9,1)),"ABCDEHLMPRST"),MOD(MID(D48,10,2),40)),DATE(MID(D48,7,2)+100,FIND(UPPER(MID( D48,9,1)),"ABCDEHLMPRST"),MOD(MID(D48,10,2),40))),"")</f>
        <v/>
      </c>
      <c r="I48" s="2" t="str">
        <f t="shared" si="4"/>
        <v/>
      </c>
      <c r="J48" s="2" t="str">
        <f>IFERROR(IF(AND(D48&lt;&gt;"",G48="OK"),VLOOKUP(YEAR(H48),Tab_cat_age_FIJLKAM[],3,FALSE),""),"ERRORE!")</f>
        <v/>
      </c>
      <c r="K48" s="2" t="str">
        <f>IF(AND(Tab_atleti_FIJLKAM[[#This Row],[Categoria
età]]&lt;&gt;"",Tab_atleti_FIJLKAM[[#This Row],[Peso]]&lt;&gt;""),IFERROR(INDEX(Tab_cat_FIJLKAM[Cat_peso],SUMPRODUCT((Tab_cat_FIJLKAM[Cat_Età]=J48)*(Tab_cat_FIJLKAM[Peso_min]&lt;=E48)*(Tab_cat_FIJLKAM[Peso_max]&gt;=E48)*(Tab_cat_FIJLKAM[Sesso]=Tab_atleti_FIJLKAM[[#This Row],[Sesso]])*ROW(Tab_cat_FIJLKAM[Cat_Età]))-4),"ERRORE!"),"")</f>
        <v/>
      </c>
    </row>
    <row r="49" spans="1:11" x14ac:dyDescent="0.25">
      <c r="A49" s="8">
        <f t="shared" si="3"/>
        <v>41</v>
      </c>
      <c r="B49" s="5"/>
      <c r="C49" s="5"/>
      <c r="D49" s="6"/>
      <c r="E49" s="7"/>
      <c r="F49" s="7"/>
      <c r="G49" s="2" t="str">
        <f t="shared" si="2"/>
        <v/>
      </c>
      <c r="H49" s="3" t="str">
        <f ca="1">IF(AND(D49&lt;&gt;"",G49="OK"),IF(YEAR(DATE(MID(D49,7,2),1,1))&gt;(YEAR(TODAY())-'Appoggio FIJLKAM'!$D$5),DATE(MID(D49,7,2),FIND(UPPER(MID( D49,9,1)),"ABCDEHLMPRST"),MOD(MID(D49,10,2),40)),DATE(MID(D49,7,2)+100,FIND(UPPER(MID( D49,9,1)),"ABCDEHLMPRST"),MOD(MID(D49,10,2),40))),"")</f>
        <v/>
      </c>
      <c r="I49" s="2" t="str">
        <f t="shared" si="4"/>
        <v/>
      </c>
      <c r="J49" s="2" t="str">
        <f>IFERROR(IF(AND(D49&lt;&gt;"",G49="OK"),VLOOKUP(YEAR(H49),Tab_cat_age_FIJLKAM[],3,FALSE),""),"ERRORE!")</f>
        <v/>
      </c>
      <c r="K49" s="2" t="str">
        <f>IF(AND(Tab_atleti_FIJLKAM[[#This Row],[Categoria
età]]&lt;&gt;"",Tab_atleti_FIJLKAM[[#This Row],[Peso]]&lt;&gt;""),IFERROR(INDEX(Tab_cat_FIJLKAM[Cat_peso],SUMPRODUCT((Tab_cat_FIJLKAM[Cat_Età]=J49)*(Tab_cat_FIJLKAM[Peso_min]&lt;=E49)*(Tab_cat_FIJLKAM[Peso_max]&gt;=E49)*(Tab_cat_FIJLKAM[Sesso]=Tab_atleti_FIJLKAM[[#This Row],[Sesso]])*ROW(Tab_cat_FIJLKAM[Cat_Età]))-4),"ERRORE!"),"")</f>
        <v/>
      </c>
    </row>
    <row r="50" spans="1:11" x14ac:dyDescent="0.25">
      <c r="A50" s="8">
        <f t="shared" si="3"/>
        <v>42</v>
      </c>
      <c r="B50" s="5"/>
      <c r="C50" s="5"/>
      <c r="D50" s="6"/>
      <c r="E50" s="7"/>
      <c r="F50" s="7"/>
      <c r="G50" s="2" t="str">
        <f t="shared" si="2"/>
        <v/>
      </c>
      <c r="H50" s="3" t="str">
        <f ca="1">IF(AND(D50&lt;&gt;"",G50="OK"),IF(YEAR(DATE(MID(D50,7,2),1,1))&gt;(YEAR(TODAY())-'Appoggio FIJLKAM'!$D$5),DATE(MID(D50,7,2),FIND(UPPER(MID( D50,9,1)),"ABCDEHLMPRST"),MOD(MID(D50,10,2),40)),DATE(MID(D50,7,2)+100,FIND(UPPER(MID( D50,9,1)),"ABCDEHLMPRST"),MOD(MID(D50,10,2),40))),"")</f>
        <v/>
      </c>
      <c r="I50" s="2" t="str">
        <f t="shared" si="4"/>
        <v/>
      </c>
      <c r="J50" s="2" t="str">
        <f>IFERROR(IF(AND(D50&lt;&gt;"",G50="OK"),VLOOKUP(YEAR(H50),Tab_cat_age_FIJLKAM[],3,FALSE),""),"ERRORE!")</f>
        <v/>
      </c>
      <c r="K50" s="2" t="str">
        <f>IF(AND(Tab_atleti_FIJLKAM[[#This Row],[Categoria
età]]&lt;&gt;"",Tab_atleti_FIJLKAM[[#This Row],[Peso]]&lt;&gt;""),IFERROR(INDEX(Tab_cat_FIJLKAM[Cat_peso],SUMPRODUCT((Tab_cat_FIJLKAM[Cat_Età]=J50)*(Tab_cat_FIJLKAM[Peso_min]&lt;=E50)*(Tab_cat_FIJLKAM[Peso_max]&gt;=E50)*(Tab_cat_FIJLKAM[Sesso]=Tab_atleti_FIJLKAM[[#This Row],[Sesso]])*ROW(Tab_cat_FIJLKAM[Cat_Età]))-4),"ERRORE!"),"")</f>
        <v/>
      </c>
    </row>
    <row r="51" spans="1:11" x14ac:dyDescent="0.25">
      <c r="A51" s="8">
        <f t="shared" si="3"/>
        <v>43</v>
      </c>
      <c r="B51" s="5"/>
      <c r="C51" s="5"/>
      <c r="D51" s="6"/>
      <c r="E51" s="7"/>
      <c r="F51" s="7"/>
      <c r="G51" s="2" t="str">
        <f t="shared" si="2"/>
        <v/>
      </c>
      <c r="H51" s="3" t="str">
        <f ca="1">IF(AND(D51&lt;&gt;"",G51="OK"),IF(YEAR(DATE(MID(D51,7,2),1,1))&gt;(YEAR(TODAY())-'Appoggio FIJLKAM'!$D$5),DATE(MID(D51,7,2),FIND(UPPER(MID( D51,9,1)),"ABCDEHLMPRST"),MOD(MID(D51,10,2),40)),DATE(MID(D51,7,2)+100,FIND(UPPER(MID( D51,9,1)),"ABCDEHLMPRST"),MOD(MID(D51,10,2),40))),"")</f>
        <v/>
      </c>
      <c r="I51" s="2" t="str">
        <f t="shared" si="4"/>
        <v/>
      </c>
      <c r="J51" s="2" t="str">
        <f>IFERROR(IF(AND(D51&lt;&gt;"",G51="OK"),VLOOKUP(YEAR(H51),Tab_cat_age_FIJLKAM[],3,FALSE),""),"ERRORE!")</f>
        <v/>
      </c>
      <c r="K51" s="2" t="str">
        <f>IF(AND(Tab_atleti_FIJLKAM[[#This Row],[Categoria
età]]&lt;&gt;"",Tab_atleti_FIJLKAM[[#This Row],[Peso]]&lt;&gt;""),IFERROR(INDEX(Tab_cat_FIJLKAM[Cat_peso],SUMPRODUCT((Tab_cat_FIJLKAM[Cat_Età]=J51)*(Tab_cat_FIJLKAM[Peso_min]&lt;=E51)*(Tab_cat_FIJLKAM[Peso_max]&gt;=E51)*(Tab_cat_FIJLKAM[Sesso]=Tab_atleti_FIJLKAM[[#This Row],[Sesso]])*ROW(Tab_cat_FIJLKAM[Cat_Età]))-4),"ERRORE!"),"")</f>
        <v/>
      </c>
    </row>
    <row r="52" spans="1:11" x14ac:dyDescent="0.25">
      <c r="A52" s="8">
        <f t="shared" si="3"/>
        <v>44</v>
      </c>
      <c r="B52" s="5"/>
      <c r="C52" s="5"/>
      <c r="D52" s="6"/>
      <c r="E52" s="7"/>
      <c r="F52" s="7"/>
      <c r="G52" s="2" t="str">
        <f t="shared" si="2"/>
        <v/>
      </c>
      <c r="H52" s="3" t="str">
        <f ca="1">IF(AND(D52&lt;&gt;"",G52="OK"),IF(YEAR(DATE(MID(D52,7,2),1,1))&gt;(YEAR(TODAY())-'Appoggio FIJLKAM'!$D$5),DATE(MID(D52,7,2),FIND(UPPER(MID( D52,9,1)),"ABCDEHLMPRST"),MOD(MID(D52,10,2),40)),DATE(MID(D52,7,2)+100,FIND(UPPER(MID( D52,9,1)),"ABCDEHLMPRST"),MOD(MID(D52,10,2),40))),"")</f>
        <v/>
      </c>
      <c r="I52" s="2" t="str">
        <f t="shared" si="4"/>
        <v/>
      </c>
      <c r="J52" s="2" t="str">
        <f>IFERROR(IF(AND(D52&lt;&gt;"",G52="OK"),VLOOKUP(YEAR(H52),Tab_cat_age_FIJLKAM[],3,FALSE),""),"ERRORE!")</f>
        <v/>
      </c>
      <c r="K52" s="2" t="str">
        <f>IF(AND(Tab_atleti_FIJLKAM[[#This Row],[Categoria
età]]&lt;&gt;"",Tab_atleti_FIJLKAM[[#This Row],[Peso]]&lt;&gt;""),IFERROR(INDEX(Tab_cat_FIJLKAM[Cat_peso],SUMPRODUCT((Tab_cat_FIJLKAM[Cat_Età]=J52)*(Tab_cat_FIJLKAM[Peso_min]&lt;=E52)*(Tab_cat_FIJLKAM[Peso_max]&gt;=E52)*(Tab_cat_FIJLKAM[Sesso]=Tab_atleti_FIJLKAM[[#This Row],[Sesso]])*ROW(Tab_cat_FIJLKAM[Cat_Età]))-4),"ERRORE!"),"")</f>
        <v/>
      </c>
    </row>
    <row r="53" spans="1:11" x14ac:dyDescent="0.25">
      <c r="A53" s="8">
        <f t="shared" si="3"/>
        <v>45</v>
      </c>
      <c r="B53" s="5"/>
      <c r="C53" s="5"/>
      <c r="D53" s="6"/>
      <c r="E53" s="7"/>
      <c r="F53" s="7"/>
      <c r="G53" s="2" t="str">
        <f t="shared" si="2"/>
        <v/>
      </c>
      <c r="H53" s="3" t="str">
        <f ca="1">IF(AND(D53&lt;&gt;"",G53="OK"),IF(YEAR(DATE(MID(D53,7,2),1,1))&gt;(YEAR(TODAY())-'Appoggio FIJLKAM'!$D$5),DATE(MID(D53,7,2),FIND(UPPER(MID( D53,9,1)),"ABCDEHLMPRST"),MOD(MID(D53,10,2),40)),DATE(MID(D53,7,2)+100,FIND(UPPER(MID( D53,9,1)),"ABCDEHLMPRST"),MOD(MID(D53,10,2),40))),"")</f>
        <v/>
      </c>
      <c r="I53" s="2" t="str">
        <f t="shared" si="4"/>
        <v/>
      </c>
      <c r="J53" s="2" t="str">
        <f>IFERROR(IF(AND(D53&lt;&gt;"",G53="OK"),VLOOKUP(YEAR(H53),Tab_cat_age_FIJLKAM[],3,FALSE),""),"ERRORE!")</f>
        <v/>
      </c>
      <c r="K53" s="2" t="str">
        <f>IF(AND(Tab_atleti_FIJLKAM[[#This Row],[Categoria
età]]&lt;&gt;"",Tab_atleti_FIJLKAM[[#This Row],[Peso]]&lt;&gt;""),IFERROR(INDEX(Tab_cat_FIJLKAM[Cat_peso],SUMPRODUCT((Tab_cat_FIJLKAM[Cat_Età]=J53)*(Tab_cat_FIJLKAM[Peso_min]&lt;=E53)*(Tab_cat_FIJLKAM[Peso_max]&gt;=E53)*(Tab_cat_FIJLKAM[Sesso]=Tab_atleti_FIJLKAM[[#This Row],[Sesso]])*ROW(Tab_cat_FIJLKAM[Cat_Età]))-4),"ERRORE!"),"")</f>
        <v/>
      </c>
    </row>
    <row r="54" spans="1:11" x14ac:dyDescent="0.25">
      <c r="A54" s="8">
        <f t="shared" si="3"/>
        <v>46</v>
      </c>
      <c r="B54" s="5"/>
      <c r="C54" s="5"/>
      <c r="D54" s="6"/>
      <c r="E54" s="7"/>
      <c r="F54" s="7"/>
      <c r="G54" s="2" t="str">
        <f t="shared" si="2"/>
        <v/>
      </c>
      <c r="H54" s="3" t="str">
        <f ca="1">IF(AND(D54&lt;&gt;"",G54="OK"),IF(YEAR(DATE(MID(D54,7,2),1,1))&gt;(YEAR(TODAY())-'Appoggio FIJLKAM'!$D$5),DATE(MID(D54,7,2),FIND(UPPER(MID( D54,9,1)),"ABCDEHLMPRST"),MOD(MID(D54,10,2),40)),DATE(MID(D54,7,2)+100,FIND(UPPER(MID( D54,9,1)),"ABCDEHLMPRST"),MOD(MID(D54,10,2),40))),"")</f>
        <v/>
      </c>
      <c r="I54" s="2" t="str">
        <f t="shared" si="4"/>
        <v/>
      </c>
      <c r="J54" s="2" t="str">
        <f>IFERROR(IF(AND(D54&lt;&gt;"",G54="OK"),VLOOKUP(YEAR(H54),Tab_cat_age_FIJLKAM[],3,FALSE),""),"ERRORE!")</f>
        <v/>
      </c>
      <c r="K54" s="2" t="str">
        <f>IF(AND(Tab_atleti_FIJLKAM[[#This Row],[Categoria
età]]&lt;&gt;"",Tab_atleti_FIJLKAM[[#This Row],[Peso]]&lt;&gt;""),IFERROR(INDEX(Tab_cat_FIJLKAM[Cat_peso],SUMPRODUCT((Tab_cat_FIJLKAM[Cat_Età]=J54)*(Tab_cat_FIJLKAM[Peso_min]&lt;=E54)*(Tab_cat_FIJLKAM[Peso_max]&gt;=E54)*(Tab_cat_FIJLKAM[Sesso]=Tab_atleti_FIJLKAM[[#This Row],[Sesso]])*ROW(Tab_cat_FIJLKAM[Cat_Età]))-4),"ERRORE!"),"")</f>
        <v/>
      </c>
    </row>
    <row r="55" spans="1:11" x14ac:dyDescent="0.25">
      <c r="A55" s="8">
        <f t="shared" si="3"/>
        <v>47</v>
      </c>
      <c r="B55" s="5"/>
      <c r="C55" s="5"/>
      <c r="D55" s="6"/>
      <c r="E55" s="7"/>
      <c r="F55" s="7"/>
      <c r="G55" s="2" t="str">
        <f t="shared" si="2"/>
        <v/>
      </c>
      <c r="H55" s="3" t="str">
        <f ca="1">IF(AND(D55&lt;&gt;"",G55="OK"),IF(YEAR(DATE(MID(D55,7,2),1,1))&gt;(YEAR(TODAY())-'Appoggio FIJLKAM'!$D$5),DATE(MID(D55,7,2),FIND(UPPER(MID( D55,9,1)),"ABCDEHLMPRST"),MOD(MID(D55,10,2),40)),DATE(MID(D55,7,2)+100,FIND(UPPER(MID( D55,9,1)),"ABCDEHLMPRST"),MOD(MID(D55,10,2),40))),"")</f>
        <v/>
      </c>
      <c r="I55" s="2" t="str">
        <f t="shared" si="4"/>
        <v/>
      </c>
      <c r="J55" s="2" t="str">
        <f>IFERROR(IF(AND(D55&lt;&gt;"",G55="OK"),VLOOKUP(YEAR(H55),Tab_cat_age_FIJLKAM[],3,FALSE),""),"ERRORE!")</f>
        <v/>
      </c>
      <c r="K55" s="2" t="str">
        <f>IF(AND(Tab_atleti_FIJLKAM[[#This Row],[Categoria
età]]&lt;&gt;"",Tab_atleti_FIJLKAM[[#This Row],[Peso]]&lt;&gt;""),IFERROR(INDEX(Tab_cat_FIJLKAM[Cat_peso],SUMPRODUCT((Tab_cat_FIJLKAM[Cat_Età]=J55)*(Tab_cat_FIJLKAM[Peso_min]&lt;=E55)*(Tab_cat_FIJLKAM[Peso_max]&gt;=E55)*(Tab_cat_FIJLKAM[Sesso]=Tab_atleti_FIJLKAM[[#This Row],[Sesso]])*ROW(Tab_cat_FIJLKAM[Cat_Età]))-4),"ERRORE!"),"")</f>
        <v/>
      </c>
    </row>
    <row r="56" spans="1:11" x14ac:dyDescent="0.25">
      <c r="A56" s="8">
        <f t="shared" si="3"/>
        <v>48</v>
      </c>
      <c r="B56" s="5"/>
      <c r="C56" s="5"/>
      <c r="D56" s="6"/>
      <c r="E56" s="7"/>
      <c r="F56" s="7"/>
      <c r="G56" s="2" t="str">
        <f t="shared" si="2"/>
        <v/>
      </c>
      <c r="H56" s="3" t="str">
        <f ca="1">IF(AND(D56&lt;&gt;"",G56="OK"),IF(YEAR(DATE(MID(D56,7,2),1,1))&gt;(YEAR(TODAY())-'Appoggio FIJLKAM'!$D$5),DATE(MID(D56,7,2),FIND(UPPER(MID( D56,9,1)),"ABCDEHLMPRST"),MOD(MID(D56,10,2),40)),DATE(MID(D56,7,2)+100,FIND(UPPER(MID( D56,9,1)),"ABCDEHLMPRST"),MOD(MID(D56,10,2),40))),"")</f>
        <v/>
      </c>
      <c r="I56" s="2" t="str">
        <f t="shared" si="4"/>
        <v/>
      </c>
      <c r="J56" s="2" t="str">
        <f>IFERROR(IF(AND(D56&lt;&gt;"",G56="OK"),VLOOKUP(YEAR(H56),Tab_cat_age_FIJLKAM[],3,FALSE),""),"ERRORE!")</f>
        <v/>
      </c>
      <c r="K56" s="2" t="str">
        <f>IF(AND(Tab_atleti_FIJLKAM[[#This Row],[Categoria
età]]&lt;&gt;"",Tab_atleti_FIJLKAM[[#This Row],[Peso]]&lt;&gt;""),IFERROR(INDEX(Tab_cat_FIJLKAM[Cat_peso],SUMPRODUCT((Tab_cat_FIJLKAM[Cat_Età]=J56)*(Tab_cat_FIJLKAM[Peso_min]&lt;=E56)*(Tab_cat_FIJLKAM[Peso_max]&gt;=E56)*(Tab_cat_FIJLKAM[Sesso]=Tab_atleti_FIJLKAM[[#This Row],[Sesso]])*ROW(Tab_cat_FIJLKAM[Cat_Età]))-4),"ERRORE!"),"")</f>
        <v/>
      </c>
    </row>
    <row r="57" spans="1:11" x14ac:dyDescent="0.25">
      <c r="A57" s="8">
        <f t="shared" si="3"/>
        <v>49</v>
      </c>
      <c r="B57" s="5"/>
      <c r="C57" s="5"/>
      <c r="D57" s="6"/>
      <c r="E57" s="7"/>
      <c r="F57" s="7"/>
      <c r="G57" s="2" t="str">
        <f t="shared" si="2"/>
        <v/>
      </c>
      <c r="H57" s="3" t="str">
        <f ca="1">IF(AND(D57&lt;&gt;"",G57="OK"),IF(YEAR(DATE(MID(D57,7,2),1,1))&gt;(YEAR(TODAY())-'Appoggio FIJLKAM'!$D$5),DATE(MID(D57,7,2),FIND(UPPER(MID( D57,9,1)),"ABCDEHLMPRST"),MOD(MID(D57,10,2),40)),DATE(MID(D57,7,2)+100,FIND(UPPER(MID( D57,9,1)),"ABCDEHLMPRST"),MOD(MID(D57,10,2),40))),"")</f>
        <v/>
      </c>
      <c r="I57" s="2" t="str">
        <f t="shared" si="4"/>
        <v/>
      </c>
      <c r="J57" s="2" t="str">
        <f>IFERROR(IF(AND(D57&lt;&gt;"",G57="OK"),VLOOKUP(YEAR(H57),Tab_cat_age_FIJLKAM[],3,FALSE),""),"ERRORE!")</f>
        <v/>
      </c>
      <c r="K57" s="2" t="str">
        <f>IF(AND(Tab_atleti_FIJLKAM[[#This Row],[Categoria
età]]&lt;&gt;"",Tab_atleti_FIJLKAM[[#This Row],[Peso]]&lt;&gt;""),IFERROR(INDEX(Tab_cat_FIJLKAM[Cat_peso],SUMPRODUCT((Tab_cat_FIJLKAM[Cat_Età]=J57)*(Tab_cat_FIJLKAM[Peso_min]&lt;=E57)*(Tab_cat_FIJLKAM[Peso_max]&gt;=E57)*(Tab_cat_FIJLKAM[Sesso]=Tab_atleti_FIJLKAM[[#This Row],[Sesso]])*ROW(Tab_cat_FIJLKAM[Cat_Età]))-4),"ERRORE!"),"")</f>
        <v/>
      </c>
    </row>
    <row r="58" spans="1:11" x14ac:dyDescent="0.25">
      <c r="A58" s="8">
        <f t="shared" si="3"/>
        <v>50</v>
      </c>
      <c r="B58" s="5"/>
      <c r="C58" s="5"/>
      <c r="D58" s="6"/>
      <c r="E58" s="7"/>
      <c r="F58" s="7"/>
      <c r="G58" s="2" t="str">
        <f t="shared" si="2"/>
        <v/>
      </c>
      <c r="H58" s="3" t="str">
        <f ca="1">IF(AND(D58&lt;&gt;"",G58="OK"),IF(YEAR(DATE(MID(D58,7,2),1,1))&gt;(YEAR(TODAY())-'Appoggio FIJLKAM'!$D$5),DATE(MID(D58,7,2),FIND(UPPER(MID( D58,9,1)),"ABCDEHLMPRST"),MOD(MID(D58,10,2),40)),DATE(MID(D58,7,2)+100,FIND(UPPER(MID( D58,9,1)),"ABCDEHLMPRST"),MOD(MID(D58,10,2),40))),"")</f>
        <v/>
      </c>
      <c r="I58" s="2" t="str">
        <f t="shared" si="4"/>
        <v/>
      </c>
      <c r="J58" s="2" t="str">
        <f>IFERROR(IF(AND(D58&lt;&gt;"",G58="OK"),VLOOKUP(YEAR(H58),Tab_cat_age_FIJLKAM[],3,FALSE),""),"ERRORE!")</f>
        <v/>
      </c>
      <c r="K58" s="2" t="str">
        <f>IF(AND(Tab_atleti_FIJLKAM[[#This Row],[Categoria
età]]&lt;&gt;"",Tab_atleti_FIJLKAM[[#This Row],[Peso]]&lt;&gt;""),IFERROR(INDEX(Tab_cat_FIJLKAM[Cat_peso],SUMPRODUCT((Tab_cat_FIJLKAM[Cat_Età]=J58)*(Tab_cat_FIJLKAM[Peso_min]&lt;=E58)*(Tab_cat_FIJLKAM[Peso_max]&gt;=E58)*(Tab_cat_FIJLKAM[Sesso]=Tab_atleti_FIJLKAM[[#This Row],[Sesso]])*ROW(Tab_cat_FIJLKAM[Cat_Età]))-4),"ERRORE!"),"")</f>
        <v/>
      </c>
    </row>
    <row r="59" spans="1:11" x14ac:dyDescent="0.25">
      <c r="A59" s="10"/>
      <c r="C59" s="2" t="s">
        <v>67</v>
      </c>
      <c r="D59" s="2">
        <f>SUBTOTAL(103,Tab_atleti_FIJLKAM[Codice fiscale])</f>
        <v>0</v>
      </c>
      <c r="E59" s="2"/>
      <c r="F59" s="2"/>
      <c r="G59" s="2"/>
      <c r="H59" s="2"/>
      <c r="I59" s="2"/>
      <c r="J59" s="2"/>
      <c r="K59" s="2"/>
    </row>
  </sheetData>
  <sheetProtection algorithmName="SHA-512" hashValue="knjgVpI14t/hpWr9J5hy1qcVbuYyg6nyZZLXsIvjDdmystQemRGt5sLEm9dspVGNOxzm1u1Chp5U9qxwBN4Lsw==" saltValue="Or9sSQ9zOJI0JPDTYB08Sg==" spinCount="100000" sheet="1" objects="1" scenarios="1" selectLockedCells="1"/>
  <mergeCells count="6">
    <mergeCell ref="B5:D6"/>
    <mergeCell ref="G5:G6"/>
    <mergeCell ref="H5:H6"/>
    <mergeCell ref="B2:K3"/>
    <mergeCell ref="I5:I6"/>
    <mergeCell ref="J5:K6"/>
  </mergeCells>
  <conditionalFormatting sqref="G9:G58">
    <cfRule type="containsText" dxfId="32" priority="1" operator="containsText" text="C.F. ERRATO!">
      <formula>NOT(ISERROR(SEARCH("C.F. ERRATO!",G9)))</formula>
    </cfRule>
  </conditionalFormatting>
  <pageMargins left="0.7" right="0.7" top="0.75" bottom="0.75" header="0.3" footer="0.3"/>
  <pageSetup paperSize="9" orientation="portrait" r:id="rId1"/>
  <ignoredErrors>
    <ignoredError sqref="A9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Valore inserito non corretto" error="Attenzione, valore inseito non corretto: selezionare il colore della cintura dal menù a tendina  fianco della cella" xr:uid="{00000000-0002-0000-0000-000000000000}">
          <x14:formula1>
            <xm:f>'Appoggio FIJLKAM'!$M$5:$M$15</xm:f>
          </x14:formula1>
          <xm:sqref>F9:F58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198"/>
  <sheetViews>
    <sheetView workbookViewId="0">
      <selection activeCell="D5" sqref="D5"/>
    </sheetView>
  </sheetViews>
  <sheetFormatPr defaultRowHeight="15" x14ac:dyDescent="0.25"/>
  <cols>
    <col min="3" max="3" width="16.85546875" bestFit="1" customWidth="1"/>
    <col min="4" max="4" width="16.85546875" customWidth="1"/>
    <col min="5" max="5" width="10" bestFit="1" customWidth="1"/>
    <col min="7" max="7" width="9.7109375" customWidth="1"/>
    <col min="9" max="10" width="12.28515625" bestFit="1" customWidth="1"/>
    <col min="11" max="11" width="11.42578125" bestFit="1" customWidth="1"/>
    <col min="13" max="13" width="16.42578125" bestFit="1" customWidth="1"/>
  </cols>
  <sheetData>
    <row r="1" spans="3:13" x14ac:dyDescent="0.25">
      <c r="I1" s="18" t="s">
        <v>56</v>
      </c>
      <c r="J1" s="18"/>
      <c r="K1" s="11" t="s">
        <v>57</v>
      </c>
    </row>
    <row r="2" spans="3:13" x14ac:dyDescent="0.25">
      <c r="I2" s="2">
        <v>0.01</v>
      </c>
      <c r="J2" s="2">
        <v>0.1</v>
      </c>
      <c r="K2" s="2">
        <v>200</v>
      </c>
    </row>
    <row r="4" spans="3:13" x14ac:dyDescent="0.25">
      <c r="C4" t="s">
        <v>3</v>
      </c>
      <c r="D4" t="s">
        <v>40</v>
      </c>
      <c r="E4" t="s">
        <v>19</v>
      </c>
      <c r="G4" t="s">
        <v>25</v>
      </c>
      <c r="H4" t="s">
        <v>4</v>
      </c>
      <c r="I4" t="s">
        <v>42</v>
      </c>
      <c r="J4" t="s">
        <v>41</v>
      </c>
      <c r="K4" t="s">
        <v>18</v>
      </c>
      <c r="M4" t="s">
        <v>44</v>
      </c>
    </row>
    <row r="5" spans="3:13" x14ac:dyDescent="0.25">
      <c r="C5" s="2">
        <f ca="1">YEAR(TODAY())-Tab_cat_age_FIJLKAM[[#This Row],[Età attuale]]</f>
        <v>1955</v>
      </c>
      <c r="D5" s="2">
        <v>65</v>
      </c>
      <c r="E5" s="2" t="s">
        <v>33</v>
      </c>
      <c r="G5" s="2" t="s">
        <v>6</v>
      </c>
      <c r="H5" s="2" t="s">
        <v>21</v>
      </c>
      <c r="I5" s="2">
        <v>0</v>
      </c>
      <c r="J5" s="2">
        <f>Tab_cat_FIJLKAM[[#This Row],[Cat_peso]]+$J$2</f>
        <v>36.1</v>
      </c>
      <c r="K5" s="2">
        <v>36</v>
      </c>
      <c r="M5" t="s">
        <v>45</v>
      </c>
    </row>
    <row r="6" spans="3:13" x14ac:dyDescent="0.25">
      <c r="C6" s="2">
        <f ca="1">YEAR(TODAY())-Tab_cat_age_FIJLKAM[[#This Row],[Età attuale]]</f>
        <v>1956</v>
      </c>
      <c r="D6" s="2">
        <v>64</v>
      </c>
      <c r="E6" s="2" t="s">
        <v>32</v>
      </c>
      <c r="G6" s="2" t="s">
        <v>6</v>
      </c>
      <c r="H6" s="2" t="s">
        <v>21</v>
      </c>
      <c r="I6" s="2">
        <f t="shared" ref="I6:I36" si="0">J5+$I$2</f>
        <v>36.11</v>
      </c>
      <c r="J6" s="2">
        <f>Tab_cat_FIJLKAM[[#This Row],[Cat_peso]]+$J$2</f>
        <v>40.1</v>
      </c>
      <c r="K6" s="2">
        <v>40</v>
      </c>
      <c r="M6" t="s">
        <v>46</v>
      </c>
    </row>
    <row r="7" spans="3:13" x14ac:dyDescent="0.25">
      <c r="C7" s="2">
        <f ca="1">YEAR(TODAY())-Tab_cat_age_FIJLKAM[[#This Row],[Età attuale]]</f>
        <v>1957</v>
      </c>
      <c r="D7" s="2">
        <v>63</v>
      </c>
      <c r="E7" s="2" t="s">
        <v>32</v>
      </c>
      <c r="G7" s="2" t="s">
        <v>6</v>
      </c>
      <c r="H7" s="2" t="s">
        <v>21</v>
      </c>
      <c r="I7" s="2">
        <f t="shared" si="0"/>
        <v>40.11</v>
      </c>
      <c r="J7" s="2">
        <f>Tab_cat_FIJLKAM[[#This Row],[Cat_peso]]+$J$2</f>
        <v>45.1</v>
      </c>
      <c r="K7" s="2">
        <v>45</v>
      </c>
      <c r="M7" t="s">
        <v>47</v>
      </c>
    </row>
    <row r="8" spans="3:13" x14ac:dyDescent="0.25">
      <c r="C8" s="2">
        <f ca="1">YEAR(TODAY())-Tab_cat_age_FIJLKAM[[#This Row],[Età attuale]]</f>
        <v>1958</v>
      </c>
      <c r="D8" s="2">
        <v>62</v>
      </c>
      <c r="E8" s="2" t="s">
        <v>32</v>
      </c>
      <c r="G8" s="2" t="s">
        <v>6</v>
      </c>
      <c r="H8" s="2" t="s">
        <v>21</v>
      </c>
      <c r="I8" s="2">
        <f t="shared" si="0"/>
        <v>45.11</v>
      </c>
      <c r="J8" s="2">
        <f>Tab_cat_FIJLKAM[[#This Row],[Cat_peso]]+$J$2</f>
        <v>50.1</v>
      </c>
      <c r="K8" s="2">
        <v>50</v>
      </c>
      <c r="M8" t="s">
        <v>48</v>
      </c>
    </row>
    <row r="9" spans="3:13" x14ac:dyDescent="0.25">
      <c r="C9" s="2">
        <f ca="1">YEAR(TODAY())-Tab_cat_age_FIJLKAM[[#This Row],[Età attuale]]</f>
        <v>1959</v>
      </c>
      <c r="D9" s="2">
        <v>61</v>
      </c>
      <c r="E9" s="2" t="s">
        <v>32</v>
      </c>
      <c r="G9" s="2" t="s">
        <v>6</v>
      </c>
      <c r="H9" s="2" t="s">
        <v>21</v>
      </c>
      <c r="I9" s="2">
        <f t="shared" si="0"/>
        <v>50.11</v>
      </c>
      <c r="J9" s="2">
        <f>Tab_cat_FIJLKAM[[#This Row],[Cat_peso]]+$J$2</f>
        <v>55.1</v>
      </c>
      <c r="K9" s="2">
        <v>55</v>
      </c>
      <c r="M9" t="s">
        <v>49</v>
      </c>
    </row>
    <row r="10" spans="3:13" x14ac:dyDescent="0.25">
      <c r="C10" s="2">
        <f ca="1">YEAR(TODAY())-Tab_cat_age_FIJLKAM[[#This Row],[Età attuale]]</f>
        <v>1960</v>
      </c>
      <c r="D10" s="2">
        <v>60</v>
      </c>
      <c r="E10" s="2" t="s">
        <v>32</v>
      </c>
      <c r="G10" s="2" t="s">
        <v>6</v>
      </c>
      <c r="H10" s="2" t="s">
        <v>21</v>
      </c>
      <c r="I10" s="2">
        <f t="shared" si="0"/>
        <v>55.11</v>
      </c>
      <c r="J10" s="2">
        <f>Tab_cat_FIJLKAM[[#This Row],[Cat_peso]]+$J$2</f>
        <v>60.1</v>
      </c>
      <c r="K10" s="2">
        <v>60</v>
      </c>
      <c r="M10" t="s">
        <v>50</v>
      </c>
    </row>
    <row r="11" spans="3:13" x14ac:dyDescent="0.25">
      <c r="C11" s="2">
        <f ca="1">YEAR(TODAY())-Tab_cat_age_FIJLKAM[[#This Row],[Età attuale]]</f>
        <v>1961</v>
      </c>
      <c r="D11" s="2">
        <v>59</v>
      </c>
      <c r="E11" s="2" t="s">
        <v>31</v>
      </c>
      <c r="G11" s="2" t="s">
        <v>6</v>
      </c>
      <c r="H11" s="2" t="s">
        <v>21</v>
      </c>
      <c r="I11" s="2">
        <f t="shared" si="0"/>
        <v>60.11</v>
      </c>
      <c r="J11" s="2">
        <f>Tab_cat_FIJLKAM[[#This Row],[Cat_peso]]+$J$2</f>
        <v>66.099999999999994</v>
      </c>
      <c r="K11" s="2">
        <v>66</v>
      </c>
      <c r="M11" t="s">
        <v>51</v>
      </c>
    </row>
    <row r="12" spans="3:13" x14ac:dyDescent="0.25">
      <c r="C12" s="2">
        <f ca="1">YEAR(TODAY())-Tab_cat_age_FIJLKAM[[#This Row],[Età attuale]]</f>
        <v>1962</v>
      </c>
      <c r="D12" s="2">
        <v>58</v>
      </c>
      <c r="E12" s="2" t="s">
        <v>31</v>
      </c>
      <c r="G12" s="2" t="s">
        <v>6</v>
      </c>
      <c r="H12" s="2" t="s">
        <v>21</v>
      </c>
      <c r="I12" s="2">
        <f t="shared" si="0"/>
        <v>66.11</v>
      </c>
      <c r="J12" s="2">
        <f>Tab_cat_FIJLKAM[[#This Row],[Cat_peso]]+$J$2</f>
        <v>73.099999999999994</v>
      </c>
      <c r="K12" s="2">
        <v>73</v>
      </c>
      <c r="M12" t="s">
        <v>52</v>
      </c>
    </row>
    <row r="13" spans="3:13" x14ac:dyDescent="0.25">
      <c r="C13" s="2">
        <f ca="1">YEAR(TODAY())-Tab_cat_age_FIJLKAM[[#This Row],[Età attuale]]</f>
        <v>1963</v>
      </c>
      <c r="D13" s="2">
        <v>57</v>
      </c>
      <c r="E13" s="2" t="s">
        <v>31</v>
      </c>
      <c r="G13" s="2" t="s">
        <v>6</v>
      </c>
      <c r="H13" s="2" t="s">
        <v>21</v>
      </c>
      <c r="I13" s="2">
        <f t="shared" si="0"/>
        <v>73.11</v>
      </c>
      <c r="J13" s="2">
        <f>$K$2</f>
        <v>200</v>
      </c>
      <c r="K13" s="2" t="s">
        <v>22</v>
      </c>
      <c r="M13" t="s">
        <v>53</v>
      </c>
    </row>
    <row r="14" spans="3:13" x14ac:dyDescent="0.25">
      <c r="C14" s="2">
        <f ca="1">YEAR(TODAY())-Tab_cat_age_FIJLKAM[[#This Row],[Età attuale]]</f>
        <v>1964</v>
      </c>
      <c r="D14" s="2">
        <v>56</v>
      </c>
      <c r="E14" s="2" t="s">
        <v>31</v>
      </c>
      <c r="G14" s="2" t="s">
        <v>6</v>
      </c>
      <c r="H14" s="2" t="s">
        <v>23</v>
      </c>
      <c r="I14" s="2">
        <v>0</v>
      </c>
      <c r="J14" s="2">
        <f>Tab_cat_FIJLKAM[[#This Row],[Cat_peso]]+$J$2</f>
        <v>36.1</v>
      </c>
      <c r="K14" s="2">
        <v>36</v>
      </c>
      <c r="M14" t="s">
        <v>54</v>
      </c>
    </row>
    <row r="15" spans="3:13" x14ac:dyDescent="0.25">
      <c r="C15" s="2">
        <f ca="1">YEAR(TODAY())-Tab_cat_age_FIJLKAM[[#This Row],[Età attuale]]</f>
        <v>1965</v>
      </c>
      <c r="D15" s="2">
        <v>55</v>
      </c>
      <c r="E15" s="2" t="s">
        <v>31</v>
      </c>
      <c r="G15" s="2" t="s">
        <v>6</v>
      </c>
      <c r="H15" s="2" t="s">
        <v>23</v>
      </c>
      <c r="I15" s="2">
        <f t="shared" si="0"/>
        <v>36.11</v>
      </c>
      <c r="J15" s="2">
        <f>Tab_cat_FIJLKAM[[#This Row],[Cat_peso]]+$J$2</f>
        <v>40.1</v>
      </c>
      <c r="K15" s="2">
        <v>40</v>
      </c>
      <c r="M15" t="s">
        <v>55</v>
      </c>
    </row>
    <row r="16" spans="3:13" x14ac:dyDescent="0.25">
      <c r="C16" s="2">
        <f ca="1">YEAR(TODAY())-Tab_cat_age_FIJLKAM[[#This Row],[Età attuale]]</f>
        <v>1966</v>
      </c>
      <c r="D16" s="2">
        <v>54</v>
      </c>
      <c r="E16" s="2" t="s">
        <v>30</v>
      </c>
      <c r="G16" s="2" t="s">
        <v>6</v>
      </c>
      <c r="H16" s="2" t="s">
        <v>23</v>
      </c>
      <c r="I16" s="2">
        <f t="shared" si="0"/>
        <v>40.11</v>
      </c>
      <c r="J16" s="2">
        <f>Tab_cat_FIJLKAM[[#This Row],[Cat_peso]]+$J$2</f>
        <v>44.1</v>
      </c>
      <c r="K16" s="2">
        <v>44</v>
      </c>
    </row>
    <row r="17" spans="3:11" x14ac:dyDescent="0.25">
      <c r="C17" s="2">
        <f ca="1">YEAR(TODAY())-Tab_cat_age_FIJLKAM[[#This Row],[Età attuale]]</f>
        <v>1967</v>
      </c>
      <c r="D17" s="2">
        <v>53</v>
      </c>
      <c r="E17" s="2" t="s">
        <v>30</v>
      </c>
      <c r="G17" s="2" t="s">
        <v>6</v>
      </c>
      <c r="H17" s="2" t="s">
        <v>23</v>
      </c>
      <c r="I17" s="2">
        <f t="shared" si="0"/>
        <v>44.11</v>
      </c>
      <c r="J17" s="2">
        <f>Tab_cat_FIJLKAM[[#This Row],[Cat_peso]]+$J$2</f>
        <v>48.1</v>
      </c>
      <c r="K17" s="2">
        <v>48</v>
      </c>
    </row>
    <row r="18" spans="3:11" x14ac:dyDescent="0.25">
      <c r="C18" s="2">
        <f ca="1">YEAR(TODAY())-Tab_cat_age_FIJLKAM[[#This Row],[Età attuale]]</f>
        <v>1968</v>
      </c>
      <c r="D18" s="2">
        <v>52</v>
      </c>
      <c r="E18" s="2" t="s">
        <v>30</v>
      </c>
      <c r="G18" s="2" t="s">
        <v>6</v>
      </c>
      <c r="H18" s="2" t="s">
        <v>23</v>
      </c>
      <c r="I18" s="2">
        <f t="shared" si="0"/>
        <v>48.11</v>
      </c>
      <c r="J18" s="2">
        <f>Tab_cat_FIJLKAM[[#This Row],[Cat_peso]]+$J$2</f>
        <v>52.1</v>
      </c>
      <c r="K18" s="2">
        <v>52</v>
      </c>
    </row>
    <row r="19" spans="3:11" x14ac:dyDescent="0.25">
      <c r="C19" s="2">
        <f ca="1">YEAR(TODAY())-Tab_cat_age_FIJLKAM[[#This Row],[Età attuale]]</f>
        <v>1969</v>
      </c>
      <c r="D19" s="2">
        <v>51</v>
      </c>
      <c r="E19" s="2" t="s">
        <v>30</v>
      </c>
      <c r="G19" s="2" t="s">
        <v>6</v>
      </c>
      <c r="H19" s="2" t="s">
        <v>23</v>
      </c>
      <c r="I19" s="2">
        <f t="shared" si="0"/>
        <v>52.11</v>
      </c>
      <c r="J19" s="2">
        <f>Tab_cat_FIJLKAM[[#This Row],[Cat_peso]]+$J$2</f>
        <v>57.1</v>
      </c>
      <c r="K19" s="2">
        <v>57</v>
      </c>
    </row>
    <row r="20" spans="3:11" x14ac:dyDescent="0.25">
      <c r="C20" s="2">
        <f ca="1">YEAR(TODAY())-Tab_cat_age_FIJLKAM[[#This Row],[Età attuale]]</f>
        <v>1970</v>
      </c>
      <c r="D20" s="2">
        <v>50</v>
      </c>
      <c r="E20" s="2" t="s">
        <v>30</v>
      </c>
      <c r="G20" s="2" t="s">
        <v>6</v>
      </c>
      <c r="H20" s="2" t="s">
        <v>23</v>
      </c>
      <c r="I20" s="2">
        <f t="shared" si="0"/>
        <v>57.11</v>
      </c>
      <c r="J20" s="2">
        <f>Tab_cat_FIJLKAM[[#This Row],[Cat_peso]]+$J$2</f>
        <v>63.1</v>
      </c>
      <c r="K20" s="2">
        <v>63</v>
      </c>
    </row>
    <row r="21" spans="3:11" x14ac:dyDescent="0.25">
      <c r="C21" s="2">
        <f ca="1">YEAR(TODAY())-Tab_cat_age_FIJLKAM[[#This Row],[Età attuale]]</f>
        <v>1971</v>
      </c>
      <c r="D21" s="2">
        <v>49</v>
      </c>
      <c r="E21" s="2" t="s">
        <v>29</v>
      </c>
      <c r="G21" s="2" t="s">
        <v>6</v>
      </c>
      <c r="H21" s="2" t="s">
        <v>23</v>
      </c>
      <c r="I21" s="2">
        <f t="shared" si="0"/>
        <v>63.11</v>
      </c>
      <c r="J21" s="2">
        <f>$K$2</f>
        <v>200</v>
      </c>
      <c r="K21" s="2" t="s">
        <v>24</v>
      </c>
    </row>
    <row r="22" spans="3:11" x14ac:dyDescent="0.25">
      <c r="C22" s="2">
        <f ca="1">YEAR(TODAY())-Tab_cat_age_FIJLKAM[[#This Row],[Età attuale]]</f>
        <v>1972</v>
      </c>
      <c r="D22" s="2">
        <v>48</v>
      </c>
      <c r="E22" s="2" t="s">
        <v>29</v>
      </c>
      <c r="G22" s="2" t="s">
        <v>7</v>
      </c>
      <c r="H22" s="2" t="s">
        <v>21</v>
      </c>
      <c r="I22" s="2">
        <v>0</v>
      </c>
      <c r="J22" s="2">
        <f>Tab_cat_FIJLKAM[[#This Row],[Cat_peso]]+$J$2</f>
        <v>38.1</v>
      </c>
      <c r="K22" s="2">
        <v>38</v>
      </c>
    </row>
    <row r="23" spans="3:11" x14ac:dyDescent="0.25">
      <c r="C23" s="2">
        <f ca="1">YEAR(TODAY())-Tab_cat_age_FIJLKAM[[#This Row],[Età attuale]]</f>
        <v>1973</v>
      </c>
      <c r="D23" s="2">
        <v>47</v>
      </c>
      <c r="E23" s="2" t="s">
        <v>29</v>
      </c>
      <c r="G23" s="2" t="s">
        <v>7</v>
      </c>
      <c r="H23" s="2" t="s">
        <v>21</v>
      </c>
      <c r="I23" s="2">
        <f t="shared" si="0"/>
        <v>38.11</v>
      </c>
      <c r="J23" s="2">
        <f>Tab_cat_FIJLKAM[[#This Row],[Cat_peso]]+$J$2</f>
        <v>42.1</v>
      </c>
      <c r="K23" s="2">
        <v>42</v>
      </c>
    </row>
    <row r="24" spans="3:11" x14ac:dyDescent="0.25">
      <c r="C24" s="2">
        <f ca="1">YEAR(TODAY())-Tab_cat_age_FIJLKAM[[#This Row],[Età attuale]]</f>
        <v>1974</v>
      </c>
      <c r="D24" s="2">
        <v>46</v>
      </c>
      <c r="E24" s="2" t="s">
        <v>29</v>
      </c>
      <c r="G24" s="2" t="s">
        <v>7</v>
      </c>
      <c r="H24" s="2" t="s">
        <v>21</v>
      </c>
      <c r="I24" s="2">
        <f t="shared" si="0"/>
        <v>42.11</v>
      </c>
      <c r="J24" s="2">
        <f>Tab_cat_FIJLKAM[[#This Row],[Cat_peso]]+$J$2</f>
        <v>46.1</v>
      </c>
      <c r="K24" s="2">
        <v>46</v>
      </c>
    </row>
    <row r="25" spans="3:11" x14ac:dyDescent="0.25">
      <c r="C25" s="2">
        <f ca="1">YEAR(TODAY())-Tab_cat_age_FIJLKAM[[#This Row],[Età attuale]]</f>
        <v>1975</v>
      </c>
      <c r="D25" s="2">
        <v>45</v>
      </c>
      <c r="E25" s="2" t="s">
        <v>29</v>
      </c>
      <c r="G25" s="2" t="s">
        <v>7</v>
      </c>
      <c r="H25" s="2" t="s">
        <v>21</v>
      </c>
      <c r="I25" s="2">
        <f t="shared" si="0"/>
        <v>46.11</v>
      </c>
      <c r="J25" s="2">
        <f>Tab_cat_FIJLKAM[[#This Row],[Cat_peso]]+$J$2</f>
        <v>50.1</v>
      </c>
      <c r="K25" s="2">
        <v>50</v>
      </c>
    </row>
    <row r="26" spans="3:11" x14ac:dyDescent="0.25">
      <c r="C26" s="2">
        <f ca="1">YEAR(TODAY())-Tab_cat_age_FIJLKAM[[#This Row],[Età attuale]]</f>
        <v>1976</v>
      </c>
      <c r="D26" s="2">
        <v>44</v>
      </c>
      <c r="E26" s="2" t="s">
        <v>28</v>
      </c>
      <c r="G26" s="2" t="s">
        <v>7</v>
      </c>
      <c r="H26" s="2" t="s">
        <v>21</v>
      </c>
      <c r="I26" s="2">
        <f t="shared" si="0"/>
        <v>50.11</v>
      </c>
      <c r="J26" s="2">
        <f>Tab_cat_FIJLKAM[[#This Row],[Cat_peso]]+$J$2</f>
        <v>55.1</v>
      </c>
      <c r="K26" s="2">
        <v>55</v>
      </c>
    </row>
    <row r="27" spans="3:11" x14ac:dyDescent="0.25">
      <c r="C27" s="2">
        <f ca="1">YEAR(TODAY())-Tab_cat_age_FIJLKAM[[#This Row],[Età attuale]]</f>
        <v>1977</v>
      </c>
      <c r="D27" s="2">
        <v>43</v>
      </c>
      <c r="E27" s="2" t="s">
        <v>28</v>
      </c>
      <c r="G27" s="2" t="s">
        <v>7</v>
      </c>
      <c r="H27" s="2" t="s">
        <v>21</v>
      </c>
      <c r="I27" s="2">
        <f t="shared" si="0"/>
        <v>55.11</v>
      </c>
      <c r="J27" s="2">
        <f>Tab_cat_FIJLKAM[[#This Row],[Cat_peso]]+$J$2</f>
        <v>60.1</v>
      </c>
      <c r="K27" s="2">
        <v>60</v>
      </c>
    </row>
    <row r="28" spans="3:11" x14ac:dyDescent="0.25">
      <c r="C28" s="2">
        <f ca="1">YEAR(TODAY())-Tab_cat_age_FIJLKAM[[#This Row],[Età attuale]]</f>
        <v>1978</v>
      </c>
      <c r="D28" s="2">
        <v>42</v>
      </c>
      <c r="E28" s="2" t="s">
        <v>28</v>
      </c>
      <c r="G28" s="2" t="s">
        <v>7</v>
      </c>
      <c r="H28" s="2" t="s">
        <v>21</v>
      </c>
      <c r="I28" s="2">
        <f t="shared" si="0"/>
        <v>60.11</v>
      </c>
      <c r="J28" s="2">
        <f>Tab_cat_FIJLKAM[[#This Row],[Cat_peso]]+$J$2</f>
        <v>66.099999999999994</v>
      </c>
      <c r="K28" s="2">
        <v>66</v>
      </c>
    </row>
    <row r="29" spans="3:11" x14ac:dyDescent="0.25">
      <c r="C29" s="2">
        <f ca="1">YEAR(TODAY())-Tab_cat_age_FIJLKAM[[#This Row],[Età attuale]]</f>
        <v>1979</v>
      </c>
      <c r="D29" s="2">
        <v>41</v>
      </c>
      <c r="E29" s="2" t="s">
        <v>28</v>
      </c>
      <c r="G29" s="2" t="s">
        <v>7</v>
      </c>
      <c r="H29" s="2" t="s">
        <v>21</v>
      </c>
      <c r="I29" s="2">
        <f t="shared" si="0"/>
        <v>66.11</v>
      </c>
      <c r="J29" s="2">
        <f>Tab_cat_FIJLKAM[[#This Row],[Cat_peso]]+$J$2</f>
        <v>73.099999999999994</v>
      </c>
      <c r="K29" s="2">
        <v>73</v>
      </c>
    </row>
    <row r="30" spans="3:11" x14ac:dyDescent="0.25">
      <c r="C30" s="2">
        <f ca="1">YEAR(TODAY())-Tab_cat_age_FIJLKAM[[#This Row],[Età attuale]]</f>
        <v>1980</v>
      </c>
      <c r="D30" s="2">
        <v>40</v>
      </c>
      <c r="E30" s="2" t="s">
        <v>28</v>
      </c>
      <c r="G30" s="2" t="s">
        <v>7</v>
      </c>
      <c r="H30" s="2" t="s">
        <v>21</v>
      </c>
      <c r="I30" s="2">
        <f t="shared" si="0"/>
        <v>73.11</v>
      </c>
      <c r="J30" s="2">
        <f>Tab_cat_FIJLKAM[[#This Row],[Cat_peso]]+$J$2</f>
        <v>81.099999999999994</v>
      </c>
      <c r="K30" s="2">
        <v>81</v>
      </c>
    </row>
    <row r="31" spans="3:11" x14ac:dyDescent="0.25">
      <c r="C31" s="2">
        <f ca="1">YEAR(TODAY())-Tab_cat_age_FIJLKAM[[#This Row],[Età attuale]]</f>
        <v>1981</v>
      </c>
      <c r="D31" s="2">
        <v>39</v>
      </c>
      <c r="E31" s="2" t="s">
        <v>27</v>
      </c>
      <c r="G31" s="2" t="s">
        <v>7</v>
      </c>
      <c r="H31" s="2" t="s">
        <v>21</v>
      </c>
      <c r="I31" s="2">
        <f t="shared" si="0"/>
        <v>81.11</v>
      </c>
      <c r="J31" s="2">
        <f>$K$2</f>
        <v>200</v>
      </c>
      <c r="K31" s="2" t="s">
        <v>34</v>
      </c>
    </row>
    <row r="32" spans="3:11" x14ac:dyDescent="0.25">
      <c r="C32" s="2">
        <f ca="1">YEAR(TODAY())-Tab_cat_age_FIJLKAM[[#This Row],[Età attuale]]</f>
        <v>1982</v>
      </c>
      <c r="D32" s="2">
        <v>38</v>
      </c>
      <c r="E32" s="2" t="s">
        <v>27</v>
      </c>
      <c r="G32" s="2" t="s">
        <v>7</v>
      </c>
      <c r="H32" s="2" t="s">
        <v>23</v>
      </c>
      <c r="I32" s="2">
        <v>0</v>
      </c>
      <c r="J32" s="2">
        <f>Tab_cat_FIJLKAM[[#This Row],[Cat_peso]]+$J$2</f>
        <v>40.1</v>
      </c>
      <c r="K32" s="2">
        <v>40</v>
      </c>
    </row>
    <row r="33" spans="3:11" x14ac:dyDescent="0.25">
      <c r="C33" s="2">
        <f ca="1">YEAR(TODAY())-Tab_cat_age_FIJLKAM[[#This Row],[Età attuale]]</f>
        <v>1983</v>
      </c>
      <c r="D33" s="2">
        <v>37</v>
      </c>
      <c r="E33" s="2" t="s">
        <v>27</v>
      </c>
      <c r="G33" s="2" t="s">
        <v>7</v>
      </c>
      <c r="H33" s="2" t="s">
        <v>23</v>
      </c>
      <c r="I33" s="2">
        <f t="shared" si="0"/>
        <v>40.11</v>
      </c>
      <c r="J33" s="2">
        <f>Tab_cat_FIJLKAM[[#This Row],[Cat_peso]]+$J$2</f>
        <v>44.1</v>
      </c>
      <c r="K33" s="2">
        <v>44</v>
      </c>
    </row>
    <row r="34" spans="3:11" x14ac:dyDescent="0.25">
      <c r="C34" s="2">
        <f ca="1">YEAR(TODAY())-Tab_cat_age_FIJLKAM[[#This Row],[Età attuale]]</f>
        <v>1984</v>
      </c>
      <c r="D34" s="2">
        <v>36</v>
      </c>
      <c r="E34" s="2" t="s">
        <v>27</v>
      </c>
      <c r="G34" s="2" t="s">
        <v>7</v>
      </c>
      <c r="H34" s="2" t="s">
        <v>23</v>
      </c>
      <c r="I34" s="2">
        <f t="shared" si="0"/>
        <v>44.11</v>
      </c>
      <c r="J34" s="2">
        <f>Tab_cat_FIJLKAM[[#This Row],[Cat_peso]]+$J$2</f>
        <v>48.1</v>
      </c>
      <c r="K34" s="2">
        <v>48</v>
      </c>
    </row>
    <row r="35" spans="3:11" x14ac:dyDescent="0.25">
      <c r="C35" s="2">
        <f ca="1">YEAR(TODAY())-Tab_cat_age_FIJLKAM[[#This Row],[Età attuale]]</f>
        <v>1985</v>
      </c>
      <c r="D35" s="2">
        <v>35</v>
      </c>
      <c r="E35" s="2" t="s">
        <v>27</v>
      </c>
      <c r="G35" s="2" t="s">
        <v>7</v>
      </c>
      <c r="H35" s="2" t="s">
        <v>23</v>
      </c>
      <c r="I35" s="2">
        <f t="shared" si="0"/>
        <v>48.11</v>
      </c>
      <c r="J35" s="2">
        <f>Tab_cat_FIJLKAM[[#This Row],[Cat_peso]]+$J$2</f>
        <v>52.1</v>
      </c>
      <c r="K35" s="2">
        <v>52</v>
      </c>
    </row>
    <row r="36" spans="3:11" x14ac:dyDescent="0.25">
      <c r="C36" s="2">
        <f ca="1">YEAR(TODAY())-Tab_cat_age_FIJLKAM[[#This Row],[Età attuale]]</f>
        <v>1986</v>
      </c>
      <c r="D36" s="2">
        <v>34</v>
      </c>
      <c r="E36" s="2" t="s">
        <v>26</v>
      </c>
      <c r="G36" s="2" t="s">
        <v>7</v>
      </c>
      <c r="H36" s="2" t="s">
        <v>23</v>
      </c>
      <c r="I36" s="2">
        <f t="shared" si="0"/>
        <v>52.11</v>
      </c>
      <c r="J36" s="2">
        <f>Tab_cat_FIJLKAM[[#This Row],[Cat_peso]]+$J$2</f>
        <v>57.1</v>
      </c>
      <c r="K36" s="2">
        <v>57</v>
      </c>
    </row>
    <row r="37" spans="3:11" x14ac:dyDescent="0.25">
      <c r="C37" s="2">
        <f ca="1">YEAR(TODAY())-Tab_cat_age_FIJLKAM[[#This Row],[Età attuale]]</f>
        <v>1987</v>
      </c>
      <c r="D37" s="2">
        <v>33</v>
      </c>
      <c r="E37" s="2" t="s">
        <v>26</v>
      </c>
      <c r="G37" s="2" t="s">
        <v>7</v>
      </c>
      <c r="H37" s="2" t="s">
        <v>23</v>
      </c>
      <c r="I37" s="2">
        <f t="shared" ref="I37:I68" si="1">J36+$I$2</f>
        <v>57.11</v>
      </c>
      <c r="J37" s="2">
        <f>Tab_cat_FIJLKAM[[#This Row],[Cat_peso]]+$J$2</f>
        <v>63.1</v>
      </c>
      <c r="K37" s="2">
        <v>63</v>
      </c>
    </row>
    <row r="38" spans="3:11" x14ac:dyDescent="0.25">
      <c r="C38" s="2">
        <f ca="1">YEAR(TODAY())-Tab_cat_age_FIJLKAM[[#This Row],[Età attuale]]</f>
        <v>1988</v>
      </c>
      <c r="D38" s="2">
        <v>32</v>
      </c>
      <c r="E38" s="2" t="s">
        <v>26</v>
      </c>
      <c r="G38" s="2" t="s">
        <v>7</v>
      </c>
      <c r="H38" s="2" t="s">
        <v>23</v>
      </c>
      <c r="I38" s="2">
        <f t="shared" si="1"/>
        <v>63.11</v>
      </c>
      <c r="J38" s="2">
        <f>Tab_cat_FIJLKAM[[#This Row],[Cat_peso]]+$J$2</f>
        <v>70.099999999999994</v>
      </c>
      <c r="K38" s="2">
        <v>70</v>
      </c>
    </row>
    <row r="39" spans="3:11" x14ac:dyDescent="0.25">
      <c r="C39" s="2">
        <f ca="1">YEAR(TODAY())-Tab_cat_age_FIJLKAM[[#This Row],[Età attuale]]</f>
        <v>1989</v>
      </c>
      <c r="D39" s="2">
        <v>31</v>
      </c>
      <c r="E39" s="2" t="s">
        <v>26</v>
      </c>
      <c r="G39" s="2" t="s">
        <v>7</v>
      </c>
      <c r="H39" s="2" t="s">
        <v>23</v>
      </c>
      <c r="I39" s="2">
        <f t="shared" si="1"/>
        <v>70.11</v>
      </c>
      <c r="J39" s="2">
        <f>$K$2</f>
        <v>200</v>
      </c>
      <c r="K39" s="2" t="s">
        <v>35</v>
      </c>
    </row>
    <row r="40" spans="3:11" x14ac:dyDescent="0.25">
      <c r="C40" s="2">
        <f ca="1">YEAR(TODAY())-Tab_cat_age_FIJLKAM[[#This Row],[Età attuale]]</f>
        <v>1990</v>
      </c>
      <c r="D40" s="2">
        <v>30</v>
      </c>
      <c r="E40" s="2" t="s">
        <v>26</v>
      </c>
      <c r="G40" s="2" t="s">
        <v>8</v>
      </c>
      <c r="H40" s="2" t="s">
        <v>21</v>
      </c>
      <c r="I40" s="2">
        <v>0</v>
      </c>
      <c r="J40" s="2">
        <f>Tab_cat_FIJLKAM[[#This Row],[Cat_peso]]+$J$2</f>
        <v>46.1</v>
      </c>
      <c r="K40" s="2">
        <v>46</v>
      </c>
    </row>
    <row r="41" spans="3:11" x14ac:dyDescent="0.25">
      <c r="C41" s="2">
        <f ca="1">YEAR(TODAY())-Tab_cat_age_FIJLKAM[[#This Row],[Età attuale]]</f>
        <v>1991</v>
      </c>
      <c r="D41" s="2">
        <v>29</v>
      </c>
      <c r="E41" s="2" t="s">
        <v>10</v>
      </c>
      <c r="G41" s="2" t="s">
        <v>8</v>
      </c>
      <c r="H41" s="2" t="s">
        <v>21</v>
      </c>
      <c r="I41" s="2">
        <f t="shared" si="1"/>
        <v>46.11</v>
      </c>
      <c r="J41" s="2">
        <f>Tab_cat_FIJLKAM[[#This Row],[Cat_peso]]+$J$2</f>
        <v>50.1</v>
      </c>
      <c r="K41" s="2">
        <v>50</v>
      </c>
    </row>
    <row r="42" spans="3:11" x14ac:dyDescent="0.25">
      <c r="C42" s="2">
        <f ca="1">YEAR(TODAY())-Tab_cat_age_FIJLKAM[[#This Row],[Età attuale]]</f>
        <v>1992</v>
      </c>
      <c r="D42" s="2">
        <v>28</v>
      </c>
      <c r="E42" s="2" t="s">
        <v>10</v>
      </c>
      <c r="G42" s="2" t="s">
        <v>8</v>
      </c>
      <c r="H42" s="2" t="s">
        <v>21</v>
      </c>
      <c r="I42" s="2">
        <f t="shared" si="1"/>
        <v>50.11</v>
      </c>
      <c r="J42" s="2">
        <f>Tab_cat_FIJLKAM[[#This Row],[Cat_peso]]+$J$2</f>
        <v>55.1</v>
      </c>
      <c r="K42" s="2">
        <v>55</v>
      </c>
    </row>
    <row r="43" spans="3:11" x14ac:dyDescent="0.25">
      <c r="C43" s="2">
        <f ca="1">YEAR(TODAY())-Tab_cat_age_FIJLKAM[[#This Row],[Età attuale]]</f>
        <v>1993</v>
      </c>
      <c r="D43" s="2">
        <v>27</v>
      </c>
      <c r="E43" s="2" t="s">
        <v>10</v>
      </c>
      <c r="G43" s="2" t="s">
        <v>8</v>
      </c>
      <c r="H43" s="2" t="s">
        <v>21</v>
      </c>
      <c r="I43" s="2">
        <f t="shared" si="1"/>
        <v>55.11</v>
      </c>
      <c r="J43" s="2">
        <f>Tab_cat_FIJLKAM[[#This Row],[Cat_peso]]+$J$2</f>
        <v>60.1</v>
      </c>
      <c r="K43" s="2">
        <v>60</v>
      </c>
    </row>
    <row r="44" spans="3:11" x14ac:dyDescent="0.25">
      <c r="C44" s="2">
        <f ca="1">YEAR(TODAY())-Tab_cat_age_FIJLKAM[[#This Row],[Età attuale]]</f>
        <v>1994</v>
      </c>
      <c r="D44" s="2">
        <v>26</v>
      </c>
      <c r="E44" s="2" t="s">
        <v>10</v>
      </c>
      <c r="G44" s="2" t="s">
        <v>8</v>
      </c>
      <c r="H44" s="2" t="s">
        <v>21</v>
      </c>
      <c r="I44" s="2">
        <f t="shared" si="1"/>
        <v>60.11</v>
      </c>
      <c r="J44" s="2">
        <f>Tab_cat_FIJLKAM[[#This Row],[Cat_peso]]+$J$2</f>
        <v>66.099999999999994</v>
      </c>
      <c r="K44" s="2">
        <v>66</v>
      </c>
    </row>
    <row r="45" spans="3:11" x14ac:dyDescent="0.25">
      <c r="C45" s="2">
        <f ca="1">YEAR(TODAY())-Tab_cat_age_FIJLKAM[[#This Row],[Età attuale]]</f>
        <v>1995</v>
      </c>
      <c r="D45" s="2">
        <v>25</v>
      </c>
      <c r="E45" s="2" t="s">
        <v>10</v>
      </c>
      <c r="G45" s="2" t="s">
        <v>8</v>
      </c>
      <c r="H45" s="2" t="s">
        <v>21</v>
      </c>
      <c r="I45" s="2">
        <f t="shared" si="1"/>
        <v>66.11</v>
      </c>
      <c r="J45" s="2">
        <f>Tab_cat_FIJLKAM[[#This Row],[Cat_peso]]+$J$2</f>
        <v>73.099999999999994</v>
      </c>
      <c r="K45" s="2">
        <v>73</v>
      </c>
    </row>
    <row r="46" spans="3:11" x14ac:dyDescent="0.25">
      <c r="C46" s="2">
        <f ca="1">YEAR(TODAY())-Tab_cat_age_FIJLKAM[[#This Row],[Età attuale]]</f>
        <v>1996</v>
      </c>
      <c r="D46" s="2">
        <v>24</v>
      </c>
      <c r="E46" s="2" t="s">
        <v>10</v>
      </c>
      <c r="G46" s="2" t="s">
        <v>8</v>
      </c>
      <c r="H46" s="2" t="s">
        <v>21</v>
      </c>
      <c r="I46" s="2">
        <f t="shared" si="1"/>
        <v>73.11</v>
      </c>
      <c r="J46" s="2">
        <f>Tab_cat_FIJLKAM[[#This Row],[Cat_peso]]+$J$2</f>
        <v>81.099999999999994</v>
      </c>
      <c r="K46" s="2">
        <v>81</v>
      </c>
    </row>
    <row r="47" spans="3:11" x14ac:dyDescent="0.25">
      <c r="C47" s="2">
        <f ca="1">YEAR(TODAY())-Tab_cat_age_FIJLKAM[[#This Row],[Età attuale]]</f>
        <v>1997</v>
      </c>
      <c r="D47" s="2">
        <v>23</v>
      </c>
      <c r="E47" s="2" t="s">
        <v>10</v>
      </c>
      <c r="G47" s="2" t="s">
        <v>8</v>
      </c>
      <c r="H47" s="2" t="s">
        <v>21</v>
      </c>
      <c r="I47" s="2">
        <f t="shared" si="1"/>
        <v>81.11</v>
      </c>
      <c r="J47" s="2">
        <f>Tab_cat_FIJLKAM[[#This Row],[Cat_peso]]+$J$2</f>
        <v>90.1</v>
      </c>
      <c r="K47" s="2">
        <v>90</v>
      </c>
    </row>
    <row r="48" spans="3:11" x14ac:dyDescent="0.25">
      <c r="C48" s="2">
        <f ca="1">YEAR(TODAY())-Tab_cat_age_FIJLKAM[[#This Row],[Età attuale]]</f>
        <v>1998</v>
      </c>
      <c r="D48" s="2">
        <v>22</v>
      </c>
      <c r="E48" s="2" t="s">
        <v>10</v>
      </c>
      <c r="G48" s="2" t="s">
        <v>8</v>
      </c>
      <c r="H48" s="2" t="s">
        <v>21</v>
      </c>
      <c r="I48" s="2">
        <f t="shared" si="1"/>
        <v>90.11</v>
      </c>
      <c r="J48" s="2">
        <f>$K$2</f>
        <v>200</v>
      </c>
      <c r="K48" s="2" t="s">
        <v>36</v>
      </c>
    </row>
    <row r="49" spans="3:11" x14ac:dyDescent="0.25">
      <c r="C49" s="2">
        <f ca="1">YEAR(TODAY())-Tab_cat_age_FIJLKAM[[#This Row],[Età attuale]]</f>
        <v>1999</v>
      </c>
      <c r="D49" s="2">
        <v>21</v>
      </c>
      <c r="E49" s="2" t="s">
        <v>10</v>
      </c>
      <c r="G49" s="2" t="s">
        <v>8</v>
      </c>
      <c r="H49" s="2" t="s">
        <v>23</v>
      </c>
      <c r="I49" s="2">
        <v>0</v>
      </c>
      <c r="J49" s="2">
        <f>Tab_cat_FIJLKAM[[#This Row],[Cat_peso]]+$J$2</f>
        <v>40.1</v>
      </c>
      <c r="K49" s="2">
        <v>40</v>
      </c>
    </row>
    <row r="50" spans="3:11" x14ac:dyDescent="0.25">
      <c r="C50" s="2">
        <f ca="1">YEAR(TODAY())-Tab_cat_age_FIJLKAM[[#This Row],[Età attuale]]</f>
        <v>2000</v>
      </c>
      <c r="D50" s="2">
        <v>20</v>
      </c>
      <c r="E50" s="2" t="s">
        <v>9</v>
      </c>
      <c r="G50" s="2" t="s">
        <v>8</v>
      </c>
      <c r="H50" s="2" t="s">
        <v>23</v>
      </c>
      <c r="I50" s="2">
        <f t="shared" si="1"/>
        <v>40.11</v>
      </c>
      <c r="J50" s="2">
        <f>Tab_cat_FIJLKAM[[#This Row],[Cat_peso]]+$J$2</f>
        <v>44.1</v>
      </c>
      <c r="K50" s="2">
        <v>44</v>
      </c>
    </row>
    <row r="51" spans="3:11" x14ac:dyDescent="0.25">
      <c r="C51" s="2">
        <f ca="1">YEAR(TODAY())-Tab_cat_age_FIJLKAM[[#This Row],[Età attuale]]</f>
        <v>2001</v>
      </c>
      <c r="D51" s="2">
        <v>19</v>
      </c>
      <c r="E51" s="2" t="s">
        <v>9</v>
      </c>
      <c r="G51" s="2" t="s">
        <v>8</v>
      </c>
      <c r="H51" s="2" t="s">
        <v>23</v>
      </c>
      <c r="I51" s="2">
        <f t="shared" si="1"/>
        <v>44.11</v>
      </c>
      <c r="J51" s="2">
        <f>$K$2</f>
        <v>200</v>
      </c>
      <c r="K51" s="2" t="s">
        <v>37</v>
      </c>
    </row>
    <row r="52" spans="3:11" x14ac:dyDescent="0.25">
      <c r="C52" s="2">
        <f ca="1">YEAR(TODAY())-Tab_cat_age_FIJLKAM[[#This Row],[Età attuale]]</f>
        <v>2002</v>
      </c>
      <c r="D52" s="2">
        <v>18</v>
      </c>
      <c r="E52" s="2" t="s">
        <v>9</v>
      </c>
      <c r="G52" s="2" t="s">
        <v>8</v>
      </c>
      <c r="H52" s="2" t="s">
        <v>23</v>
      </c>
      <c r="I52" s="2">
        <v>0</v>
      </c>
      <c r="J52" s="2">
        <f>Tab_cat_FIJLKAM[[#This Row],[Cat_peso]]+$J$2</f>
        <v>52.1</v>
      </c>
      <c r="K52" s="2">
        <v>52</v>
      </c>
    </row>
    <row r="53" spans="3:11" x14ac:dyDescent="0.25">
      <c r="C53" s="2">
        <f ca="1">YEAR(TODAY())-Tab_cat_age_FIJLKAM[[#This Row],[Età attuale]]</f>
        <v>2003</v>
      </c>
      <c r="D53" s="2">
        <v>17</v>
      </c>
      <c r="E53" s="2" t="s">
        <v>8</v>
      </c>
      <c r="G53" s="2" t="s">
        <v>8</v>
      </c>
      <c r="H53" s="2" t="s">
        <v>23</v>
      </c>
      <c r="I53" s="2">
        <f t="shared" si="1"/>
        <v>52.11</v>
      </c>
      <c r="J53" s="2">
        <f>Tab_cat_FIJLKAM[[#This Row],[Cat_peso]]+$J$2</f>
        <v>57.1</v>
      </c>
      <c r="K53" s="2">
        <v>57</v>
      </c>
    </row>
    <row r="54" spans="3:11" x14ac:dyDescent="0.25">
      <c r="C54" s="2">
        <f ca="1">YEAR(TODAY())-Tab_cat_age_FIJLKAM[[#This Row],[Età attuale]]</f>
        <v>2004</v>
      </c>
      <c r="D54" s="2">
        <v>16</v>
      </c>
      <c r="E54" s="2" t="s">
        <v>8</v>
      </c>
      <c r="G54" s="2" t="s">
        <v>8</v>
      </c>
      <c r="H54" s="2" t="s">
        <v>23</v>
      </c>
      <c r="I54" s="2">
        <f t="shared" si="1"/>
        <v>57.11</v>
      </c>
      <c r="J54" s="2">
        <f>Tab_cat_FIJLKAM[[#This Row],[Cat_peso]]+$J$2</f>
        <v>63.1</v>
      </c>
      <c r="K54" s="2">
        <v>63</v>
      </c>
    </row>
    <row r="55" spans="3:11" x14ac:dyDescent="0.25">
      <c r="C55" s="2">
        <f ca="1">YEAR(TODAY())-Tab_cat_age_FIJLKAM[[#This Row],[Età attuale]]</f>
        <v>2005</v>
      </c>
      <c r="D55" s="2">
        <v>15</v>
      </c>
      <c r="E55" s="2" t="s">
        <v>8</v>
      </c>
      <c r="G55" s="2" t="s">
        <v>8</v>
      </c>
      <c r="H55" s="2" t="s">
        <v>23</v>
      </c>
      <c r="I55" s="2">
        <f t="shared" si="1"/>
        <v>63.11</v>
      </c>
      <c r="J55" s="2">
        <f>Tab_cat_FIJLKAM[[#This Row],[Cat_peso]]+$J$2</f>
        <v>70.099999999999994</v>
      </c>
      <c r="K55" s="2">
        <v>70</v>
      </c>
    </row>
    <row r="56" spans="3:11" x14ac:dyDescent="0.25">
      <c r="C56" s="2">
        <f ca="1">YEAR(TODAY())-Tab_cat_age_FIJLKAM[[#This Row],[Età attuale]]</f>
        <v>2006</v>
      </c>
      <c r="D56" s="2">
        <v>14</v>
      </c>
      <c r="E56" s="2" t="s">
        <v>7</v>
      </c>
      <c r="G56" s="2" t="s">
        <v>8</v>
      </c>
      <c r="H56" s="2" t="s">
        <v>23</v>
      </c>
      <c r="I56" s="2">
        <f t="shared" si="1"/>
        <v>70.11</v>
      </c>
      <c r="J56" s="2">
        <f>$K$2</f>
        <v>200</v>
      </c>
      <c r="K56" s="2" t="s">
        <v>35</v>
      </c>
    </row>
    <row r="57" spans="3:11" x14ac:dyDescent="0.25">
      <c r="C57" s="2">
        <f ca="1">YEAR(TODAY())-Tab_cat_age_FIJLKAM[[#This Row],[Età attuale]]</f>
        <v>2007</v>
      </c>
      <c r="D57" s="2">
        <v>13</v>
      </c>
      <c r="E57" s="2" t="s">
        <v>7</v>
      </c>
      <c r="G57" s="2" t="s">
        <v>9</v>
      </c>
      <c r="H57" s="2" t="s">
        <v>21</v>
      </c>
      <c r="I57" s="2">
        <v>0</v>
      </c>
      <c r="J57" s="2">
        <f>Tab_cat_FIJLKAM[[#This Row],[Cat_peso]]+$J$2</f>
        <v>55.1</v>
      </c>
      <c r="K57" s="2">
        <v>55</v>
      </c>
    </row>
    <row r="58" spans="3:11" x14ac:dyDescent="0.25">
      <c r="C58" s="2">
        <f ca="1">YEAR(TODAY())-Tab_cat_age_FIJLKAM[[#This Row],[Età attuale]]</f>
        <v>2008</v>
      </c>
      <c r="D58" s="2">
        <v>12</v>
      </c>
      <c r="E58" s="2" t="s">
        <v>6</v>
      </c>
      <c r="G58" s="2" t="s">
        <v>9</v>
      </c>
      <c r="H58" s="2" t="s">
        <v>21</v>
      </c>
      <c r="I58" s="2">
        <f t="shared" si="1"/>
        <v>55.11</v>
      </c>
      <c r="J58" s="2">
        <f>Tab_cat_FIJLKAM[[#This Row],[Cat_peso]]+$J$2</f>
        <v>60.1</v>
      </c>
      <c r="K58" s="2">
        <v>60</v>
      </c>
    </row>
    <row r="59" spans="3:11" x14ac:dyDescent="0.25">
      <c r="C59" s="2">
        <f ca="1">YEAR(TODAY())-Tab_cat_age_FIJLKAM[[#This Row],[Età attuale]]</f>
        <v>2009</v>
      </c>
      <c r="D59" s="2">
        <v>11</v>
      </c>
      <c r="E59" s="2" t="s">
        <v>14</v>
      </c>
      <c r="G59" s="2" t="s">
        <v>9</v>
      </c>
      <c r="H59" s="2" t="s">
        <v>21</v>
      </c>
      <c r="I59" s="2">
        <f t="shared" si="1"/>
        <v>60.11</v>
      </c>
      <c r="J59" s="2">
        <f>Tab_cat_FIJLKAM[[#This Row],[Cat_peso]]+$J$2</f>
        <v>66.099999999999994</v>
      </c>
      <c r="K59" s="2">
        <v>66</v>
      </c>
    </row>
    <row r="60" spans="3:11" x14ac:dyDescent="0.25">
      <c r="C60" s="2">
        <f ca="1">YEAR(TODAY())-Tab_cat_age_FIJLKAM[[#This Row],[Età attuale]]</f>
        <v>2010</v>
      </c>
      <c r="D60" s="2">
        <v>10</v>
      </c>
      <c r="E60" s="2" t="s">
        <v>14</v>
      </c>
      <c r="G60" s="2" t="s">
        <v>9</v>
      </c>
      <c r="H60" s="2" t="s">
        <v>21</v>
      </c>
      <c r="I60" s="2">
        <f t="shared" si="1"/>
        <v>66.11</v>
      </c>
      <c r="J60" s="2">
        <f>Tab_cat_FIJLKAM[[#This Row],[Cat_peso]]+$J$2</f>
        <v>73.099999999999994</v>
      </c>
      <c r="K60" s="2">
        <v>73</v>
      </c>
    </row>
    <row r="61" spans="3:11" x14ac:dyDescent="0.25">
      <c r="C61" s="2">
        <f ca="1">YEAR(TODAY())-Tab_cat_age_FIJLKAM[[#This Row],[Età attuale]]</f>
        <v>2011</v>
      </c>
      <c r="D61" s="2">
        <v>9</v>
      </c>
      <c r="E61" s="2" t="s">
        <v>13</v>
      </c>
      <c r="G61" s="2" t="s">
        <v>9</v>
      </c>
      <c r="H61" s="2" t="s">
        <v>21</v>
      </c>
      <c r="I61" s="2">
        <f t="shared" si="1"/>
        <v>73.11</v>
      </c>
      <c r="J61" s="2">
        <f>Tab_cat_FIJLKAM[[#This Row],[Cat_peso]]+$J$2</f>
        <v>81.099999999999994</v>
      </c>
      <c r="K61" s="2">
        <v>81</v>
      </c>
    </row>
    <row r="62" spans="3:11" x14ac:dyDescent="0.25">
      <c r="C62" s="2">
        <f ca="1">YEAR(TODAY())-Tab_cat_age_FIJLKAM[[#This Row],[Età attuale]]</f>
        <v>2012</v>
      </c>
      <c r="D62" s="2">
        <v>8</v>
      </c>
      <c r="E62" s="2" t="s">
        <v>13</v>
      </c>
      <c r="G62" s="2" t="s">
        <v>9</v>
      </c>
      <c r="H62" s="2" t="s">
        <v>21</v>
      </c>
      <c r="I62" s="2">
        <f t="shared" si="1"/>
        <v>81.11</v>
      </c>
      <c r="J62" s="2">
        <f>Tab_cat_FIJLKAM[[#This Row],[Cat_peso]]+$J$2</f>
        <v>90.1</v>
      </c>
      <c r="K62" s="2">
        <v>90</v>
      </c>
    </row>
    <row r="63" spans="3:11" x14ac:dyDescent="0.25">
      <c r="C63" s="2">
        <f ca="1">YEAR(TODAY())-Tab_cat_age_FIJLKAM[[#This Row],[Età attuale]]</f>
        <v>2013</v>
      </c>
      <c r="D63" s="2">
        <v>7</v>
      </c>
      <c r="E63" s="2" t="s">
        <v>12</v>
      </c>
      <c r="G63" s="2" t="s">
        <v>9</v>
      </c>
      <c r="H63" s="2" t="s">
        <v>21</v>
      </c>
      <c r="I63" s="2">
        <f t="shared" si="1"/>
        <v>90.11</v>
      </c>
      <c r="J63" s="2">
        <f>Tab_cat_FIJLKAM[[#This Row],[Cat_peso]]+$J$2</f>
        <v>100.1</v>
      </c>
      <c r="K63" s="2">
        <v>100</v>
      </c>
    </row>
    <row r="64" spans="3:11" x14ac:dyDescent="0.25">
      <c r="C64" s="2">
        <f ca="1">YEAR(TODAY())-Tab_cat_age_FIJLKAM[[#This Row],[Età attuale]]</f>
        <v>2014</v>
      </c>
      <c r="D64" s="2">
        <v>6</v>
      </c>
      <c r="E64" s="2" t="s">
        <v>12</v>
      </c>
      <c r="G64" s="2" t="s">
        <v>9</v>
      </c>
      <c r="H64" s="2" t="s">
        <v>21</v>
      </c>
      <c r="I64" s="2">
        <f t="shared" si="1"/>
        <v>100.11</v>
      </c>
      <c r="J64" s="2">
        <f>$K$2</f>
        <v>200</v>
      </c>
      <c r="K64" s="2" t="s">
        <v>38</v>
      </c>
    </row>
    <row r="65" spans="3:11" x14ac:dyDescent="0.25">
      <c r="C65" s="2">
        <f ca="1">YEAR(TODAY())-Tab_cat_age_FIJLKAM[[#This Row],[Età attuale]]</f>
        <v>2015</v>
      </c>
      <c r="D65" s="2">
        <v>5</v>
      </c>
      <c r="E65" s="2" t="s">
        <v>12</v>
      </c>
      <c r="G65" s="2" t="s">
        <v>9</v>
      </c>
      <c r="H65" s="2" t="s">
        <v>23</v>
      </c>
      <c r="I65" s="2">
        <v>0</v>
      </c>
      <c r="J65" s="2">
        <f>Tab_cat_FIJLKAM[[#This Row],[Cat_peso]]+$J$2</f>
        <v>44.1</v>
      </c>
      <c r="K65" s="2">
        <v>44</v>
      </c>
    </row>
    <row r="66" spans="3:11" x14ac:dyDescent="0.25">
      <c r="G66" s="2" t="s">
        <v>9</v>
      </c>
      <c r="H66" s="2" t="s">
        <v>23</v>
      </c>
      <c r="I66" s="2">
        <f t="shared" si="1"/>
        <v>44.11</v>
      </c>
      <c r="J66" s="2">
        <f>Tab_cat_FIJLKAM[[#This Row],[Cat_peso]]+$J$2</f>
        <v>48.1</v>
      </c>
      <c r="K66" s="2">
        <v>48</v>
      </c>
    </row>
    <row r="67" spans="3:11" x14ac:dyDescent="0.25">
      <c r="G67" s="2" t="s">
        <v>9</v>
      </c>
      <c r="H67" s="2" t="s">
        <v>23</v>
      </c>
      <c r="I67" s="2">
        <f t="shared" si="1"/>
        <v>48.11</v>
      </c>
      <c r="J67" s="2">
        <f>Tab_cat_FIJLKAM[[#This Row],[Cat_peso]]+$J$2</f>
        <v>52.1</v>
      </c>
      <c r="K67" s="2">
        <v>52</v>
      </c>
    </row>
    <row r="68" spans="3:11" x14ac:dyDescent="0.25">
      <c r="G68" s="2" t="s">
        <v>9</v>
      </c>
      <c r="H68" s="2" t="s">
        <v>23</v>
      </c>
      <c r="I68" s="2">
        <f t="shared" si="1"/>
        <v>52.11</v>
      </c>
      <c r="J68" s="2">
        <f>Tab_cat_FIJLKAM[[#This Row],[Cat_peso]]+$J$2</f>
        <v>57.1</v>
      </c>
      <c r="K68" s="2">
        <v>57</v>
      </c>
    </row>
    <row r="69" spans="3:11" x14ac:dyDescent="0.25">
      <c r="G69" s="2" t="s">
        <v>9</v>
      </c>
      <c r="H69" s="2" t="s">
        <v>23</v>
      </c>
      <c r="I69" s="2">
        <f t="shared" ref="I69:I100" si="2">J68+$I$2</f>
        <v>57.11</v>
      </c>
      <c r="J69" s="2">
        <f>Tab_cat_FIJLKAM[[#This Row],[Cat_peso]]+$J$2</f>
        <v>63.1</v>
      </c>
      <c r="K69" s="2">
        <v>63</v>
      </c>
    </row>
    <row r="70" spans="3:11" x14ac:dyDescent="0.25">
      <c r="G70" s="2" t="s">
        <v>9</v>
      </c>
      <c r="H70" s="2" t="s">
        <v>23</v>
      </c>
      <c r="I70" s="2">
        <f t="shared" si="2"/>
        <v>63.11</v>
      </c>
      <c r="J70" s="2">
        <f>Tab_cat_FIJLKAM[[#This Row],[Cat_peso]]+$J$2</f>
        <v>70.099999999999994</v>
      </c>
      <c r="K70" s="2">
        <v>70</v>
      </c>
    </row>
    <row r="71" spans="3:11" x14ac:dyDescent="0.25">
      <c r="G71" s="2" t="s">
        <v>9</v>
      </c>
      <c r="H71" s="2" t="s">
        <v>23</v>
      </c>
      <c r="I71" s="2">
        <f t="shared" si="2"/>
        <v>70.11</v>
      </c>
      <c r="J71" s="2">
        <f>Tab_cat_FIJLKAM[[#This Row],[Cat_peso]]+$J$2</f>
        <v>78.099999999999994</v>
      </c>
      <c r="K71" s="2">
        <v>78</v>
      </c>
    </row>
    <row r="72" spans="3:11" x14ac:dyDescent="0.25">
      <c r="G72" s="2" t="s">
        <v>9</v>
      </c>
      <c r="H72" s="2" t="s">
        <v>23</v>
      </c>
      <c r="I72" s="2">
        <f t="shared" si="2"/>
        <v>78.11</v>
      </c>
      <c r="J72" s="2">
        <f>$K$2</f>
        <v>200</v>
      </c>
      <c r="K72" s="2" t="s">
        <v>39</v>
      </c>
    </row>
    <row r="73" spans="3:11" x14ac:dyDescent="0.25">
      <c r="G73" s="2" t="s">
        <v>10</v>
      </c>
      <c r="H73" s="2" t="s">
        <v>21</v>
      </c>
      <c r="I73" s="2">
        <v>0</v>
      </c>
      <c r="J73" s="2">
        <f>Tab_cat_FIJLKAM[[#This Row],[Cat_peso]]+$J$2</f>
        <v>60.1</v>
      </c>
      <c r="K73" s="2">
        <v>60</v>
      </c>
    </row>
    <row r="74" spans="3:11" x14ac:dyDescent="0.25">
      <c r="G74" s="2" t="s">
        <v>10</v>
      </c>
      <c r="H74" s="2" t="s">
        <v>21</v>
      </c>
      <c r="I74" s="2">
        <f t="shared" si="2"/>
        <v>60.11</v>
      </c>
      <c r="J74" s="2">
        <f>Tab_cat_FIJLKAM[[#This Row],[Cat_peso]]+$J$2</f>
        <v>66.099999999999994</v>
      </c>
      <c r="K74" s="2">
        <v>66</v>
      </c>
    </row>
    <row r="75" spans="3:11" x14ac:dyDescent="0.25">
      <c r="G75" s="2" t="s">
        <v>10</v>
      </c>
      <c r="H75" s="2" t="s">
        <v>21</v>
      </c>
      <c r="I75" s="2">
        <f t="shared" si="2"/>
        <v>66.11</v>
      </c>
      <c r="J75" s="2">
        <f>Tab_cat_FIJLKAM[[#This Row],[Cat_peso]]+$J$2</f>
        <v>73.099999999999994</v>
      </c>
      <c r="K75" s="2">
        <v>73</v>
      </c>
    </row>
    <row r="76" spans="3:11" x14ac:dyDescent="0.25">
      <c r="G76" s="2" t="s">
        <v>10</v>
      </c>
      <c r="H76" s="2" t="s">
        <v>21</v>
      </c>
      <c r="I76" s="2">
        <f t="shared" si="2"/>
        <v>73.11</v>
      </c>
      <c r="J76" s="2">
        <f>Tab_cat_FIJLKAM[[#This Row],[Cat_peso]]+$J$2</f>
        <v>81.099999999999994</v>
      </c>
      <c r="K76" s="2">
        <v>81</v>
      </c>
    </row>
    <row r="77" spans="3:11" x14ac:dyDescent="0.25">
      <c r="G77" s="2" t="s">
        <v>10</v>
      </c>
      <c r="H77" s="2" t="s">
        <v>21</v>
      </c>
      <c r="I77" s="2">
        <f t="shared" si="2"/>
        <v>81.11</v>
      </c>
      <c r="J77" s="2">
        <f>Tab_cat_FIJLKAM[[#This Row],[Cat_peso]]+$J$2</f>
        <v>90.1</v>
      </c>
      <c r="K77" s="2">
        <v>90</v>
      </c>
    </row>
    <row r="78" spans="3:11" x14ac:dyDescent="0.25">
      <c r="G78" s="2" t="s">
        <v>10</v>
      </c>
      <c r="H78" s="2" t="s">
        <v>21</v>
      </c>
      <c r="I78" s="2">
        <f t="shared" si="2"/>
        <v>90.11</v>
      </c>
      <c r="J78" s="2">
        <f>Tab_cat_FIJLKAM[[#This Row],[Cat_peso]]+$J$2</f>
        <v>100.1</v>
      </c>
      <c r="K78" s="2">
        <v>100</v>
      </c>
    </row>
    <row r="79" spans="3:11" x14ac:dyDescent="0.25">
      <c r="G79" s="2" t="s">
        <v>10</v>
      </c>
      <c r="H79" s="2" t="s">
        <v>21</v>
      </c>
      <c r="I79" s="2">
        <f t="shared" si="2"/>
        <v>100.11</v>
      </c>
      <c r="J79" s="2">
        <f>$K$2</f>
        <v>200</v>
      </c>
      <c r="K79" s="2" t="s">
        <v>38</v>
      </c>
    </row>
    <row r="80" spans="3:11" x14ac:dyDescent="0.25">
      <c r="G80" s="2" t="s">
        <v>10</v>
      </c>
      <c r="H80" s="2" t="s">
        <v>23</v>
      </c>
      <c r="I80" s="2">
        <v>0</v>
      </c>
      <c r="J80" s="2">
        <f>Tab_cat_FIJLKAM[[#This Row],[Cat_peso]]+$J$2</f>
        <v>48.1</v>
      </c>
      <c r="K80" s="2">
        <v>48</v>
      </c>
    </row>
    <row r="81" spans="7:11" x14ac:dyDescent="0.25">
      <c r="G81" s="2" t="s">
        <v>10</v>
      </c>
      <c r="H81" s="2" t="s">
        <v>23</v>
      </c>
      <c r="I81" s="2">
        <f t="shared" si="2"/>
        <v>48.11</v>
      </c>
      <c r="J81" s="2">
        <f>Tab_cat_FIJLKAM[[#This Row],[Cat_peso]]+$J$2</f>
        <v>52.1</v>
      </c>
      <c r="K81" s="2">
        <v>52</v>
      </c>
    </row>
    <row r="82" spans="7:11" x14ac:dyDescent="0.25">
      <c r="G82" s="2" t="s">
        <v>10</v>
      </c>
      <c r="H82" s="2" t="s">
        <v>23</v>
      </c>
      <c r="I82" s="2">
        <f t="shared" si="2"/>
        <v>52.11</v>
      </c>
      <c r="J82" s="2">
        <f>Tab_cat_FIJLKAM[[#This Row],[Cat_peso]]+$J$2</f>
        <v>57.1</v>
      </c>
      <c r="K82" s="2">
        <v>57</v>
      </c>
    </row>
    <row r="83" spans="7:11" x14ac:dyDescent="0.25">
      <c r="G83" s="2" t="s">
        <v>10</v>
      </c>
      <c r="H83" s="2" t="s">
        <v>23</v>
      </c>
      <c r="I83" s="2">
        <f t="shared" si="2"/>
        <v>57.11</v>
      </c>
      <c r="J83" s="2">
        <f>Tab_cat_FIJLKAM[[#This Row],[Cat_peso]]+$J$2</f>
        <v>63.1</v>
      </c>
      <c r="K83" s="2">
        <v>63</v>
      </c>
    </row>
    <row r="84" spans="7:11" x14ac:dyDescent="0.25">
      <c r="G84" s="2" t="s">
        <v>10</v>
      </c>
      <c r="H84" s="2" t="s">
        <v>23</v>
      </c>
      <c r="I84" s="2">
        <f t="shared" si="2"/>
        <v>63.11</v>
      </c>
      <c r="J84" s="2">
        <f>Tab_cat_FIJLKAM[[#This Row],[Cat_peso]]+$J$2</f>
        <v>70.099999999999994</v>
      </c>
      <c r="K84" s="2">
        <v>70</v>
      </c>
    </row>
    <row r="85" spans="7:11" x14ac:dyDescent="0.25">
      <c r="G85" s="2" t="s">
        <v>10</v>
      </c>
      <c r="H85" s="2" t="s">
        <v>23</v>
      </c>
      <c r="I85" s="2">
        <f t="shared" si="2"/>
        <v>70.11</v>
      </c>
      <c r="J85" s="2">
        <f>Tab_cat_FIJLKAM[[#This Row],[Cat_peso]]+$J$2</f>
        <v>78.099999999999994</v>
      </c>
      <c r="K85" s="2">
        <v>78</v>
      </c>
    </row>
    <row r="86" spans="7:11" x14ac:dyDescent="0.25">
      <c r="G86" s="2" t="s">
        <v>10</v>
      </c>
      <c r="H86" s="2" t="s">
        <v>23</v>
      </c>
      <c r="I86" s="2">
        <f t="shared" si="2"/>
        <v>78.11</v>
      </c>
      <c r="J86" s="2">
        <f>$K$2</f>
        <v>200</v>
      </c>
      <c r="K86" s="2" t="s">
        <v>39</v>
      </c>
    </row>
    <row r="87" spans="7:11" x14ac:dyDescent="0.25">
      <c r="G87" s="2" t="s">
        <v>26</v>
      </c>
      <c r="H87" s="2" t="s">
        <v>21</v>
      </c>
      <c r="I87" s="2">
        <v>0</v>
      </c>
      <c r="J87" s="2">
        <f>Tab_cat_FIJLKAM[[#This Row],[Cat_peso]]+$J$2</f>
        <v>60.1</v>
      </c>
      <c r="K87" s="2">
        <v>60</v>
      </c>
    </row>
    <row r="88" spans="7:11" x14ac:dyDescent="0.25">
      <c r="G88" s="2" t="s">
        <v>26</v>
      </c>
      <c r="H88" s="2" t="s">
        <v>21</v>
      </c>
      <c r="I88" s="2">
        <f t="shared" si="2"/>
        <v>60.11</v>
      </c>
      <c r="J88" s="2">
        <f>Tab_cat_FIJLKAM[[#This Row],[Cat_peso]]+$J$2</f>
        <v>66.099999999999994</v>
      </c>
      <c r="K88" s="2">
        <v>66</v>
      </c>
    </row>
    <row r="89" spans="7:11" x14ac:dyDescent="0.25">
      <c r="G89" s="2" t="s">
        <v>26</v>
      </c>
      <c r="H89" s="2" t="s">
        <v>21</v>
      </c>
      <c r="I89" s="2">
        <f t="shared" si="2"/>
        <v>66.11</v>
      </c>
      <c r="J89" s="2">
        <f>Tab_cat_FIJLKAM[[#This Row],[Cat_peso]]+$J$2</f>
        <v>73.099999999999994</v>
      </c>
      <c r="K89" s="2">
        <v>73</v>
      </c>
    </row>
    <row r="90" spans="7:11" x14ac:dyDescent="0.25">
      <c r="G90" s="2" t="s">
        <v>26</v>
      </c>
      <c r="H90" s="2" t="s">
        <v>21</v>
      </c>
      <c r="I90" s="2">
        <f t="shared" si="2"/>
        <v>73.11</v>
      </c>
      <c r="J90" s="2">
        <f>Tab_cat_FIJLKAM[[#This Row],[Cat_peso]]+$J$2</f>
        <v>81.099999999999994</v>
      </c>
      <c r="K90" s="2">
        <v>81</v>
      </c>
    </row>
    <row r="91" spans="7:11" x14ac:dyDescent="0.25">
      <c r="G91" s="2" t="s">
        <v>26</v>
      </c>
      <c r="H91" s="2" t="s">
        <v>21</v>
      </c>
      <c r="I91" s="2">
        <f t="shared" si="2"/>
        <v>81.11</v>
      </c>
      <c r="J91" s="2">
        <f>Tab_cat_FIJLKAM[[#This Row],[Cat_peso]]+$J$2</f>
        <v>90.1</v>
      </c>
      <c r="K91" s="2">
        <v>90</v>
      </c>
    </row>
    <row r="92" spans="7:11" x14ac:dyDescent="0.25">
      <c r="G92" s="2" t="s">
        <v>26</v>
      </c>
      <c r="H92" s="2" t="s">
        <v>21</v>
      </c>
      <c r="I92" s="2">
        <f t="shared" si="2"/>
        <v>90.11</v>
      </c>
      <c r="J92" s="2">
        <f>Tab_cat_FIJLKAM[[#This Row],[Cat_peso]]+$J$2</f>
        <v>100.1</v>
      </c>
      <c r="K92" s="2">
        <v>100</v>
      </c>
    </row>
    <row r="93" spans="7:11" x14ac:dyDescent="0.25">
      <c r="G93" s="2" t="s">
        <v>26</v>
      </c>
      <c r="H93" s="2" t="s">
        <v>21</v>
      </c>
      <c r="I93" s="2">
        <f t="shared" si="2"/>
        <v>100.11</v>
      </c>
      <c r="J93" s="2">
        <f>$K$2</f>
        <v>200</v>
      </c>
      <c r="K93" s="2" t="s">
        <v>38</v>
      </c>
    </row>
    <row r="94" spans="7:11" x14ac:dyDescent="0.25">
      <c r="G94" s="2" t="s">
        <v>26</v>
      </c>
      <c r="H94" s="2" t="s">
        <v>23</v>
      </c>
      <c r="I94" s="2">
        <v>0</v>
      </c>
      <c r="J94" s="2">
        <f>Tab_cat_FIJLKAM[[#This Row],[Cat_peso]]+$J$2</f>
        <v>48.1</v>
      </c>
      <c r="K94" s="2">
        <v>48</v>
      </c>
    </row>
    <row r="95" spans="7:11" x14ac:dyDescent="0.25">
      <c r="G95" s="2" t="s">
        <v>26</v>
      </c>
      <c r="H95" s="2" t="s">
        <v>23</v>
      </c>
      <c r="I95" s="2">
        <f t="shared" si="2"/>
        <v>48.11</v>
      </c>
      <c r="J95" s="2">
        <f>Tab_cat_FIJLKAM[[#This Row],[Cat_peso]]+$J$2</f>
        <v>52.1</v>
      </c>
      <c r="K95" s="2">
        <v>52</v>
      </c>
    </row>
    <row r="96" spans="7:11" x14ac:dyDescent="0.25">
      <c r="G96" s="2" t="s">
        <v>26</v>
      </c>
      <c r="H96" s="2" t="s">
        <v>23</v>
      </c>
      <c r="I96" s="2">
        <f t="shared" si="2"/>
        <v>52.11</v>
      </c>
      <c r="J96" s="2">
        <f>Tab_cat_FIJLKAM[[#This Row],[Cat_peso]]+$J$2</f>
        <v>57.1</v>
      </c>
      <c r="K96" s="2">
        <v>57</v>
      </c>
    </row>
    <row r="97" spans="7:11" x14ac:dyDescent="0.25">
      <c r="G97" s="2" t="s">
        <v>26</v>
      </c>
      <c r="H97" s="2" t="s">
        <v>23</v>
      </c>
      <c r="I97" s="2">
        <f t="shared" si="2"/>
        <v>57.11</v>
      </c>
      <c r="J97" s="2">
        <f>Tab_cat_FIJLKAM[[#This Row],[Cat_peso]]+$J$2</f>
        <v>63.1</v>
      </c>
      <c r="K97" s="2">
        <v>63</v>
      </c>
    </row>
    <row r="98" spans="7:11" x14ac:dyDescent="0.25">
      <c r="G98" s="2" t="s">
        <v>26</v>
      </c>
      <c r="H98" s="2" t="s">
        <v>23</v>
      </c>
      <c r="I98" s="2">
        <f t="shared" si="2"/>
        <v>63.11</v>
      </c>
      <c r="J98" s="2">
        <f>Tab_cat_FIJLKAM[[#This Row],[Cat_peso]]+$J$2</f>
        <v>70.099999999999994</v>
      </c>
      <c r="K98" s="2">
        <v>70</v>
      </c>
    </row>
    <row r="99" spans="7:11" x14ac:dyDescent="0.25">
      <c r="G99" s="2" t="s">
        <v>26</v>
      </c>
      <c r="H99" s="2" t="s">
        <v>23</v>
      </c>
      <c r="I99" s="2">
        <f t="shared" si="2"/>
        <v>70.11</v>
      </c>
      <c r="J99" s="2">
        <f>Tab_cat_FIJLKAM[[#This Row],[Cat_peso]]+$J$2</f>
        <v>78.099999999999994</v>
      </c>
      <c r="K99" s="2">
        <v>78</v>
      </c>
    </row>
    <row r="100" spans="7:11" x14ac:dyDescent="0.25">
      <c r="G100" s="2" t="s">
        <v>26</v>
      </c>
      <c r="H100" s="2" t="s">
        <v>23</v>
      </c>
      <c r="I100" s="2">
        <f t="shared" si="2"/>
        <v>78.11</v>
      </c>
      <c r="J100" s="2">
        <f>$K$2</f>
        <v>200</v>
      </c>
      <c r="K100" s="2" t="s">
        <v>39</v>
      </c>
    </row>
    <row r="101" spans="7:11" x14ac:dyDescent="0.25">
      <c r="G101" s="2" t="s">
        <v>27</v>
      </c>
      <c r="H101" s="2" t="s">
        <v>21</v>
      </c>
      <c r="I101" s="2">
        <v>0</v>
      </c>
      <c r="J101" s="2">
        <f>Tab_cat_FIJLKAM[[#This Row],[Cat_peso]]+$J$2</f>
        <v>60.1</v>
      </c>
      <c r="K101" s="2">
        <v>60</v>
      </c>
    </row>
    <row r="102" spans="7:11" x14ac:dyDescent="0.25">
      <c r="G102" s="2" t="s">
        <v>27</v>
      </c>
      <c r="H102" s="2" t="s">
        <v>21</v>
      </c>
      <c r="I102" s="2">
        <f t="shared" ref="I102:I132" si="3">J101+$I$2</f>
        <v>60.11</v>
      </c>
      <c r="J102" s="2">
        <f>Tab_cat_FIJLKAM[[#This Row],[Cat_peso]]+$J$2</f>
        <v>66.099999999999994</v>
      </c>
      <c r="K102" s="2">
        <v>66</v>
      </c>
    </row>
    <row r="103" spans="7:11" x14ac:dyDescent="0.25">
      <c r="G103" s="2" t="s">
        <v>27</v>
      </c>
      <c r="H103" s="2" t="s">
        <v>21</v>
      </c>
      <c r="I103" s="2">
        <f t="shared" si="3"/>
        <v>66.11</v>
      </c>
      <c r="J103" s="2">
        <f>Tab_cat_FIJLKAM[[#This Row],[Cat_peso]]+$J$2</f>
        <v>73.099999999999994</v>
      </c>
      <c r="K103" s="2">
        <v>73</v>
      </c>
    </row>
    <row r="104" spans="7:11" x14ac:dyDescent="0.25">
      <c r="G104" s="2" t="s">
        <v>27</v>
      </c>
      <c r="H104" s="2" t="s">
        <v>21</v>
      </c>
      <c r="I104" s="2">
        <f t="shared" si="3"/>
        <v>73.11</v>
      </c>
      <c r="J104" s="2">
        <f>Tab_cat_FIJLKAM[[#This Row],[Cat_peso]]+$J$2</f>
        <v>81.099999999999994</v>
      </c>
      <c r="K104" s="2">
        <v>81</v>
      </c>
    </row>
    <row r="105" spans="7:11" x14ac:dyDescent="0.25">
      <c r="G105" s="2" t="s">
        <v>27</v>
      </c>
      <c r="H105" s="2" t="s">
        <v>21</v>
      </c>
      <c r="I105" s="2">
        <f t="shared" si="3"/>
        <v>81.11</v>
      </c>
      <c r="J105" s="2">
        <f>Tab_cat_FIJLKAM[[#This Row],[Cat_peso]]+$J$2</f>
        <v>90.1</v>
      </c>
      <c r="K105" s="2">
        <v>90</v>
      </c>
    </row>
    <row r="106" spans="7:11" x14ac:dyDescent="0.25">
      <c r="G106" s="2" t="s">
        <v>27</v>
      </c>
      <c r="H106" s="2" t="s">
        <v>21</v>
      </c>
      <c r="I106" s="2">
        <f t="shared" si="3"/>
        <v>90.11</v>
      </c>
      <c r="J106" s="2">
        <f>Tab_cat_FIJLKAM[[#This Row],[Cat_peso]]+$J$2</f>
        <v>100.1</v>
      </c>
      <c r="K106" s="2">
        <v>100</v>
      </c>
    </row>
    <row r="107" spans="7:11" x14ac:dyDescent="0.25">
      <c r="G107" s="2" t="s">
        <v>27</v>
      </c>
      <c r="H107" s="2" t="s">
        <v>21</v>
      </c>
      <c r="I107" s="2">
        <f t="shared" si="3"/>
        <v>100.11</v>
      </c>
      <c r="J107" s="2">
        <f>$K$2</f>
        <v>200</v>
      </c>
      <c r="K107" s="2" t="s">
        <v>38</v>
      </c>
    </row>
    <row r="108" spans="7:11" x14ac:dyDescent="0.25">
      <c r="G108" s="2" t="s">
        <v>27</v>
      </c>
      <c r="H108" s="2" t="s">
        <v>23</v>
      </c>
      <c r="I108" s="2">
        <v>0</v>
      </c>
      <c r="J108" s="2">
        <f>Tab_cat_FIJLKAM[[#This Row],[Cat_peso]]+$J$2</f>
        <v>48.1</v>
      </c>
      <c r="K108" s="2">
        <v>48</v>
      </c>
    </row>
    <row r="109" spans="7:11" x14ac:dyDescent="0.25">
      <c r="G109" s="2" t="s">
        <v>27</v>
      </c>
      <c r="H109" s="2" t="s">
        <v>23</v>
      </c>
      <c r="I109" s="2">
        <f t="shared" si="3"/>
        <v>48.11</v>
      </c>
      <c r="J109" s="2">
        <f>Tab_cat_FIJLKAM[[#This Row],[Cat_peso]]+$J$2</f>
        <v>52.1</v>
      </c>
      <c r="K109" s="2">
        <v>52</v>
      </c>
    </row>
    <row r="110" spans="7:11" x14ac:dyDescent="0.25">
      <c r="G110" s="2" t="s">
        <v>27</v>
      </c>
      <c r="H110" s="2" t="s">
        <v>23</v>
      </c>
      <c r="I110" s="2">
        <f t="shared" si="3"/>
        <v>52.11</v>
      </c>
      <c r="J110" s="2">
        <f>Tab_cat_FIJLKAM[[#This Row],[Cat_peso]]+$J$2</f>
        <v>57.1</v>
      </c>
      <c r="K110" s="2">
        <v>57</v>
      </c>
    </row>
    <row r="111" spans="7:11" x14ac:dyDescent="0.25">
      <c r="G111" s="2" t="s">
        <v>27</v>
      </c>
      <c r="H111" s="2" t="s">
        <v>23</v>
      </c>
      <c r="I111" s="2">
        <f t="shared" si="3"/>
        <v>57.11</v>
      </c>
      <c r="J111" s="2">
        <f>Tab_cat_FIJLKAM[[#This Row],[Cat_peso]]+$J$2</f>
        <v>63.1</v>
      </c>
      <c r="K111" s="2">
        <v>63</v>
      </c>
    </row>
    <row r="112" spans="7:11" x14ac:dyDescent="0.25">
      <c r="G112" s="2" t="s">
        <v>27</v>
      </c>
      <c r="H112" s="2" t="s">
        <v>23</v>
      </c>
      <c r="I112" s="2">
        <f t="shared" si="3"/>
        <v>63.11</v>
      </c>
      <c r="J112" s="2">
        <f>Tab_cat_FIJLKAM[[#This Row],[Cat_peso]]+$J$2</f>
        <v>70.099999999999994</v>
      </c>
      <c r="K112" s="2">
        <v>70</v>
      </c>
    </row>
    <row r="113" spans="7:11" x14ac:dyDescent="0.25">
      <c r="G113" s="2" t="s">
        <v>27</v>
      </c>
      <c r="H113" s="2" t="s">
        <v>23</v>
      </c>
      <c r="I113" s="2">
        <f t="shared" si="3"/>
        <v>70.11</v>
      </c>
      <c r="J113" s="2">
        <f>Tab_cat_FIJLKAM[[#This Row],[Cat_peso]]+$J$2</f>
        <v>78.099999999999994</v>
      </c>
      <c r="K113" s="2">
        <v>78</v>
      </c>
    </row>
    <row r="114" spans="7:11" x14ac:dyDescent="0.25">
      <c r="G114" s="2" t="s">
        <v>27</v>
      </c>
      <c r="H114" s="2" t="s">
        <v>23</v>
      </c>
      <c r="I114" s="2">
        <f t="shared" si="3"/>
        <v>78.11</v>
      </c>
      <c r="J114" s="2">
        <f>$K$2</f>
        <v>200</v>
      </c>
      <c r="K114" s="2" t="s">
        <v>39</v>
      </c>
    </row>
    <row r="115" spans="7:11" x14ac:dyDescent="0.25">
      <c r="G115" s="2" t="s">
        <v>28</v>
      </c>
      <c r="H115" s="2" t="s">
        <v>21</v>
      </c>
      <c r="I115" s="2">
        <v>0</v>
      </c>
      <c r="J115" s="2">
        <f>Tab_cat_FIJLKAM[[#This Row],[Cat_peso]]+$J$2</f>
        <v>60.1</v>
      </c>
      <c r="K115" s="2">
        <v>60</v>
      </c>
    </row>
    <row r="116" spans="7:11" x14ac:dyDescent="0.25">
      <c r="G116" s="2" t="s">
        <v>28</v>
      </c>
      <c r="H116" s="2" t="s">
        <v>21</v>
      </c>
      <c r="I116" s="2">
        <f t="shared" si="3"/>
        <v>60.11</v>
      </c>
      <c r="J116" s="2">
        <f>Tab_cat_FIJLKAM[[#This Row],[Cat_peso]]+$J$2</f>
        <v>66.099999999999994</v>
      </c>
      <c r="K116" s="2">
        <v>66</v>
      </c>
    </row>
    <row r="117" spans="7:11" x14ac:dyDescent="0.25">
      <c r="G117" s="2" t="s">
        <v>28</v>
      </c>
      <c r="H117" s="2" t="s">
        <v>21</v>
      </c>
      <c r="I117" s="2">
        <f t="shared" si="3"/>
        <v>66.11</v>
      </c>
      <c r="J117" s="2">
        <f>Tab_cat_FIJLKAM[[#This Row],[Cat_peso]]+$J$2</f>
        <v>73.099999999999994</v>
      </c>
      <c r="K117" s="2">
        <v>73</v>
      </c>
    </row>
    <row r="118" spans="7:11" x14ac:dyDescent="0.25">
      <c r="G118" s="2" t="s">
        <v>28</v>
      </c>
      <c r="H118" s="2" t="s">
        <v>21</v>
      </c>
      <c r="I118" s="2">
        <f t="shared" si="3"/>
        <v>73.11</v>
      </c>
      <c r="J118" s="2">
        <f>Tab_cat_FIJLKAM[[#This Row],[Cat_peso]]+$J$2</f>
        <v>81.099999999999994</v>
      </c>
      <c r="K118" s="2">
        <v>81</v>
      </c>
    </row>
    <row r="119" spans="7:11" x14ac:dyDescent="0.25">
      <c r="G119" s="2" t="s">
        <v>28</v>
      </c>
      <c r="H119" s="2" t="s">
        <v>21</v>
      </c>
      <c r="I119" s="2">
        <f t="shared" si="3"/>
        <v>81.11</v>
      </c>
      <c r="J119" s="2">
        <f>Tab_cat_FIJLKAM[[#This Row],[Cat_peso]]+$J$2</f>
        <v>90.1</v>
      </c>
      <c r="K119" s="2">
        <v>90</v>
      </c>
    </row>
    <row r="120" spans="7:11" x14ac:dyDescent="0.25">
      <c r="G120" s="2" t="s">
        <v>28</v>
      </c>
      <c r="H120" s="2" t="s">
        <v>21</v>
      </c>
      <c r="I120" s="2">
        <f t="shared" si="3"/>
        <v>90.11</v>
      </c>
      <c r="J120" s="2">
        <f>Tab_cat_FIJLKAM[[#This Row],[Cat_peso]]+$J$2</f>
        <v>100.1</v>
      </c>
      <c r="K120" s="2">
        <v>100</v>
      </c>
    </row>
    <row r="121" spans="7:11" x14ac:dyDescent="0.25">
      <c r="G121" s="2" t="s">
        <v>28</v>
      </c>
      <c r="H121" s="2" t="s">
        <v>21</v>
      </c>
      <c r="I121" s="2">
        <f t="shared" si="3"/>
        <v>100.11</v>
      </c>
      <c r="J121" s="2">
        <f>$K$2</f>
        <v>200</v>
      </c>
      <c r="K121" s="2" t="s">
        <v>38</v>
      </c>
    </row>
    <row r="122" spans="7:11" x14ac:dyDescent="0.25">
      <c r="G122" s="2" t="s">
        <v>28</v>
      </c>
      <c r="H122" s="2" t="s">
        <v>23</v>
      </c>
      <c r="I122" s="2">
        <v>0</v>
      </c>
      <c r="J122" s="2">
        <f>Tab_cat_FIJLKAM[[#This Row],[Cat_peso]]+$J$2</f>
        <v>48.1</v>
      </c>
      <c r="K122" s="2">
        <v>48</v>
      </c>
    </row>
    <row r="123" spans="7:11" x14ac:dyDescent="0.25">
      <c r="G123" s="2" t="s">
        <v>28</v>
      </c>
      <c r="H123" s="2" t="s">
        <v>23</v>
      </c>
      <c r="I123" s="2">
        <f t="shared" si="3"/>
        <v>48.11</v>
      </c>
      <c r="J123" s="2">
        <f>Tab_cat_FIJLKAM[[#This Row],[Cat_peso]]+$J$2</f>
        <v>52.1</v>
      </c>
      <c r="K123" s="2">
        <v>52</v>
      </c>
    </row>
    <row r="124" spans="7:11" x14ac:dyDescent="0.25">
      <c r="G124" s="2" t="s">
        <v>28</v>
      </c>
      <c r="H124" s="2" t="s">
        <v>23</v>
      </c>
      <c r="I124" s="2">
        <f t="shared" si="3"/>
        <v>52.11</v>
      </c>
      <c r="J124" s="2">
        <f>Tab_cat_FIJLKAM[[#This Row],[Cat_peso]]+$J$2</f>
        <v>57.1</v>
      </c>
      <c r="K124" s="2">
        <v>57</v>
      </c>
    </row>
    <row r="125" spans="7:11" x14ac:dyDescent="0.25">
      <c r="G125" s="2" t="s">
        <v>28</v>
      </c>
      <c r="H125" s="2" t="s">
        <v>23</v>
      </c>
      <c r="I125" s="2">
        <f t="shared" si="3"/>
        <v>57.11</v>
      </c>
      <c r="J125" s="2">
        <f>Tab_cat_FIJLKAM[[#This Row],[Cat_peso]]+$J$2</f>
        <v>63.1</v>
      </c>
      <c r="K125" s="2">
        <v>63</v>
      </c>
    </row>
    <row r="126" spans="7:11" x14ac:dyDescent="0.25">
      <c r="G126" s="2" t="s">
        <v>28</v>
      </c>
      <c r="H126" s="2" t="s">
        <v>23</v>
      </c>
      <c r="I126" s="2">
        <f t="shared" si="3"/>
        <v>63.11</v>
      </c>
      <c r="J126" s="2">
        <f>Tab_cat_FIJLKAM[[#This Row],[Cat_peso]]+$J$2</f>
        <v>70.099999999999994</v>
      </c>
      <c r="K126" s="2">
        <v>70</v>
      </c>
    </row>
    <row r="127" spans="7:11" x14ac:dyDescent="0.25">
      <c r="G127" s="2" t="s">
        <v>28</v>
      </c>
      <c r="H127" s="2" t="s">
        <v>23</v>
      </c>
      <c r="I127" s="2">
        <f t="shared" si="3"/>
        <v>70.11</v>
      </c>
      <c r="J127" s="2">
        <f>Tab_cat_FIJLKAM[[#This Row],[Cat_peso]]+$J$2</f>
        <v>78.099999999999994</v>
      </c>
      <c r="K127" s="2">
        <v>78</v>
      </c>
    </row>
    <row r="128" spans="7:11" x14ac:dyDescent="0.25">
      <c r="G128" s="2" t="s">
        <v>28</v>
      </c>
      <c r="H128" s="2" t="s">
        <v>23</v>
      </c>
      <c r="I128" s="2">
        <f t="shared" si="3"/>
        <v>78.11</v>
      </c>
      <c r="J128" s="2">
        <f>$K$2</f>
        <v>200</v>
      </c>
      <c r="K128" s="2" t="s">
        <v>39</v>
      </c>
    </row>
    <row r="129" spans="7:11" x14ac:dyDescent="0.25">
      <c r="G129" s="2" t="s">
        <v>29</v>
      </c>
      <c r="H129" s="2" t="s">
        <v>21</v>
      </c>
      <c r="I129" s="2">
        <v>0</v>
      </c>
      <c r="J129" s="2">
        <f>Tab_cat_FIJLKAM[[#This Row],[Cat_peso]]+$J$2</f>
        <v>60.1</v>
      </c>
      <c r="K129" s="2">
        <v>60</v>
      </c>
    </row>
    <row r="130" spans="7:11" x14ac:dyDescent="0.25">
      <c r="G130" s="2" t="s">
        <v>29</v>
      </c>
      <c r="H130" s="2" t="s">
        <v>21</v>
      </c>
      <c r="I130" s="2">
        <f t="shared" si="3"/>
        <v>60.11</v>
      </c>
      <c r="J130" s="2">
        <f>Tab_cat_FIJLKAM[[#This Row],[Cat_peso]]+$J$2</f>
        <v>66.099999999999994</v>
      </c>
      <c r="K130" s="2">
        <v>66</v>
      </c>
    </row>
    <row r="131" spans="7:11" x14ac:dyDescent="0.25">
      <c r="G131" s="2" t="s">
        <v>29</v>
      </c>
      <c r="H131" s="2" t="s">
        <v>21</v>
      </c>
      <c r="I131" s="2">
        <f t="shared" si="3"/>
        <v>66.11</v>
      </c>
      <c r="J131" s="2">
        <f>Tab_cat_FIJLKAM[[#This Row],[Cat_peso]]+$J$2</f>
        <v>73.099999999999994</v>
      </c>
      <c r="K131" s="2">
        <v>73</v>
      </c>
    </row>
    <row r="132" spans="7:11" x14ac:dyDescent="0.25">
      <c r="G132" s="2" t="s">
        <v>29</v>
      </c>
      <c r="H132" s="2" t="s">
        <v>21</v>
      </c>
      <c r="I132" s="2">
        <f t="shared" si="3"/>
        <v>73.11</v>
      </c>
      <c r="J132" s="2">
        <f>Tab_cat_FIJLKAM[[#This Row],[Cat_peso]]+$J$2</f>
        <v>81.099999999999994</v>
      </c>
      <c r="K132" s="2">
        <v>81</v>
      </c>
    </row>
    <row r="133" spans="7:11" x14ac:dyDescent="0.25">
      <c r="G133" s="2" t="s">
        <v>29</v>
      </c>
      <c r="H133" s="2" t="s">
        <v>21</v>
      </c>
      <c r="I133" s="2">
        <f t="shared" ref="I133:I163" si="4">J132+$I$2</f>
        <v>81.11</v>
      </c>
      <c r="J133" s="2">
        <f>Tab_cat_FIJLKAM[[#This Row],[Cat_peso]]+$J$2</f>
        <v>90.1</v>
      </c>
      <c r="K133" s="2">
        <v>90</v>
      </c>
    </row>
    <row r="134" spans="7:11" x14ac:dyDescent="0.25">
      <c r="G134" s="2" t="s">
        <v>29</v>
      </c>
      <c r="H134" s="2" t="s">
        <v>21</v>
      </c>
      <c r="I134" s="2">
        <f t="shared" si="4"/>
        <v>90.11</v>
      </c>
      <c r="J134" s="2">
        <f>Tab_cat_FIJLKAM[[#This Row],[Cat_peso]]+$J$2</f>
        <v>100.1</v>
      </c>
      <c r="K134" s="2">
        <v>100</v>
      </c>
    </row>
    <row r="135" spans="7:11" x14ac:dyDescent="0.25">
      <c r="G135" s="2" t="s">
        <v>29</v>
      </c>
      <c r="H135" s="2" t="s">
        <v>21</v>
      </c>
      <c r="I135" s="2">
        <f t="shared" si="4"/>
        <v>100.11</v>
      </c>
      <c r="J135" s="2">
        <f>$K$2</f>
        <v>200</v>
      </c>
      <c r="K135" s="2" t="s">
        <v>38</v>
      </c>
    </row>
    <row r="136" spans="7:11" x14ac:dyDescent="0.25">
      <c r="G136" s="2" t="s">
        <v>29</v>
      </c>
      <c r="H136" s="2" t="s">
        <v>23</v>
      </c>
      <c r="I136" s="2">
        <v>0</v>
      </c>
      <c r="J136" s="2">
        <f>Tab_cat_FIJLKAM[[#This Row],[Cat_peso]]+$J$2</f>
        <v>48.1</v>
      </c>
      <c r="K136" s="2">
        <v>48</v>
      </c>
    </row>
    <row r="137" spans="7:11" x14ac:dyDescent="0.25">
      <c r="G137" s="2" t="s">
        <v>29</v>
      </c>
      <c r="H137" s="2" t="s">
        <v>23</v>
      </c>
      <c r="I137" s="2">
        <f t="shared" si="4"/>
        <v>48.11</v>
      </c>
      <c r="J137" s="2">
        <f>Tab_cat_FIJLKAM[[#This Row],[Cat_peso]]+$J$2</f>
        <v>52.1</v>
      </c>
      <c r="K137" s="2">
        <v>52</v>
      </c>
    </row>
    <row r="138" spans="7:11" x14ac:dyDescent="0.25">
      <c r="G138" s="2" t="s">
        <v>29</v>
      </c>
      <c r="H138" s="2" t="s">
        <v>23</v>
      </c>
      <c r="I138" s="2">
        <f t="shared" si="4"/>
        <v>52.11</v>
      </c>
      <c r="J138" s="2">
        <f>Tab_cat_FIJLKAM[[#This Row],[Cat_peso]]+$J$2</f>
        <v>57.1</v>
      </c>
      <c r="K138" s="2">
        <v>57</v>
      </c>
    </row>
    <row r="139" spans="7:11" x14ac:dyDescent="0.25">
      <c r="G139" s="2" t="s">
        <v>29</v>
      </c>
      <c r="H139" s="2" t="s">
        <v>23</v>
      </c>
      <c r="I139" s="2">
        <f t="shared" si="4"/>
        <v>57.11</v>
      </c>
      <c r="J139" s="2">
        <f>Tab_cat_FIJLKAM[[#This Row],[Cat_peso]]+$J$2</f>
        <v>63.1</v>
      </c>
      <c r="K139" s="2">
        <v>63</v>
      </c>
    </row>
    <row r="140" spans="7:11" x14ac:dyDescent="0.25">
      <c r="G140" s="2" t="s">
        <v>29</v>
      </c>
      <c r="H140" s="2" t="s">
        <v>23</v>
      </c>
      <c r="I140" s="2">
        <f t="shared" si="4"/>
        <v>63.11</v>
      </c>
      <c r="J140" s="2">
        <f>Tab_cat_FIJLKAM[[#This Row],[Cat_peso]]+$J$2</f>
        <v>70.099999999999994</v>
      </c>
      <c r="K140" s="2">
        <v>70</v>
      </c>
    </row>
    <row r="141" spans="7:11" x14ac:dyDescent="0.25">
      <c r="G141" s="2" t="s">
        <v>29</v>
      </c>
      <c r="H141" s="2" t="s">
        <v>23</v>
      </c>
      <c r="I141" s="2">
        <f t="shared" si="4"/>
        <v>70.11</v>
      </c>
      <c r="J141" s="2">
        <f>Tab_cat_FIJLKAM[[#This Row],[Cat_peso]]+$J$2</f>
        <v>78.099999999999994</v>
      </c>
      <c r="K141" s="2">
        <v>78</v>
      </c>
    </row>
    <row r="142" spans="7:11" x14ac:dyDescent="0.25">
      <c r="G142" s="2" t="s">
        <v>29</v>
      </c>
      <c r="H142" s="2" t="s">
        <v>23</v>
      </c>
      <c r="I142" s="2">
        <f t="shared" si="4"/>
        <v>78.11</v>
      </c>
      <c r="J142" s="2">
        <f>$K$2</f>
        <v>200</v>
      </c>
      <c r="K142" s="2" t="s">
        <v>39</v>
      </c>
    </row>
    <row r="143" spans="7:11" x14ac:dyDescent="0.25">
      <c r="G143" s="2" t="s">
        <v>30</v>
      </c>
      <c r="H143" s="2" t="s">
        <v>21</v>
      </c>
      <c r="I143" s="2">
        <v>0</v>
      </c>
      <c r="J143" s="2">
        <f>Tab_cat_FIJLKAM[[#This Row],[Cat_peso]]+$J$2</f>
        <v>60.1</v>
      </c>
      <c r="K143" s="2">
        <v>60</v>
      </c>
    </row>
    <row r="144" spans="7:11" x14ac:dyDescent="0.25">
      <c r="G144" s="2" t="s">
        <v>30</v>
      </c>
      <c r="H144" s="2" t="s">
        <v>21</v>
      </c>
      <c r="I144" s="2">
        <f t="shared" si="4"/>
        <v>60.11</v>
      </c>
      <c r="J144" s="2">
        <f>Tab_cat_FIJLKAM[[#This Row],[Cat_peso]]+$J$2</f>
        <v>66.099999999999994</v>
      </c>
      <c r="K144" s="2">
        <v>66</v>
      </c>
    </row>
    <row r="145" spans="7:11" x14ac:dyDescent="0.25">
      <c r="G145" s="2" t="s">
        <v>30</v>
      </c>
      <c r="H145" s="2" t="s">
        <v>21</v>
      </c>
      <c r="I145" s="2">
        <f t="shared" si="4"/>
        <v>66.11</v>
      </c>
      <c r="J145" s="2">
        <f>Tab_cat_FIJLKAM[[#This Row],[Cat_peso]]+$J$2</f>
        <v>73.099999999999994</v>
      </c>
      <c r="K145" s="2">
        <v>73</v>
      </c>
    </row>
    <row r="146" spans="7:11" x14ac:dyDescent="0.25">
      <c r="G146" s="2" t="s">
        <v>30</v>
      </c>
      <c r="H146" s="2" t="s">
        <v>21</v>
      </c>
      <c r="I146" s="2">
        <f t="shared" si="4"/>
        <v>73.11</v>
      </c>
      <c r="J146" s="2">
        <f>Tab_cat_FIJLKAM[[#This Row],[Cat_peso]]+$J$2</f>
        <v>81.099999999999994</v>
      </c>
      <c r="K146" s="2">
        <v>81</v>
      </c>
    </row>
    <row r="147" spans="7:11" x14ac:dyDescent="0.25">
      <c r="G147" s="2" t="s">
        <v>30</v>
      </c>
      <c r="H147" s="2" t="s">
        <v>21</v>
      </c>
      <c r="I147" s="2">
        <f t="shared" si="4"/>
        <v>81.11</v>
      </c>
      <c r="J147" s="2">
        <f>Tab_cat_FIJLKAM[[#This Row],[Cat_peso]]+$J$2</f>
        <v>90.1</v>
      </c>
      <c r="K147" s="2">
        <v>90</v>
      </c>
    </row>
    <row r="148" spans="7:11" x14ac:dyDescent="0.25">
      <c r="G148" s="2" t="s">
        <v>30</v>
      </c>
      <c r="H148" s="2" t="s">
        <v>21</v>
      </c>
      <c r="I148" s="2">
        <f t="shared" si="4"/>
        <v>90.11</v>
      </c>
      <c r="J148" s="2">
        <f>Tab_cat_FIJLKAM[[#This Row],[Cat_peso]]+$J$2</f>
        <v>100.1</v>
      </c>
      <c r="K148" s="2">
        <v>100</v>
      </c>
    </row>
    <row r="149" spans="7:11" x14ac:dyDescent="0.25">
      <c r="G149" s="2" t="s">
        <v>30</v>
      </c>
      <c r="H149" s="2" t="s">
        <v>21</v>
      </c>
      <c r="I149" s="2">
        <f t="shared" si="4"/>
        <v>100.11</v>
      </c>
      <c r="J149" s="2">
        <f>$K$2</f>
        <v>200</v>
      </c>
      <c r="K149" s="2" t="s">
        <v>38</v>
      </c>
    </row>
    <row r="150" spans="7:11" x14ac:dyDescent="0.25">
      <c r="G150" s="2" t="s">
        <v>30</v>
      </c>
      <c r="H150" s="2" t="s">
        <v>23</v>
      </c>
      <c r="I150" s="2">
        <v>0</v>
      </c>
      <c r="J150" s="2">
        <f>Tab_cat_FIJLKAM[[#This Row],[Cat_peso]]+$J$2</f>
        <v>48.1</v>
      </c>
      <c r="K150" s="2">
        <v>48</v>
      </c>
    </row>
    <row r="151" spans="7:11" x14ac:dyDescent="0.25">
      <c r="G151" s="2" t="s">
        <v>30</v>
      </c>
      <c r="H151" s="2" t="s">
        <v>23</v>
      </c>
      <c r="I151" s="2">
        <f t="shared" si="4"/>
        <v>48.11</v>
      </c>
      <c r="J151" s="2">
        <f>Tab_cat_FIJLKAM[[#This Row],[Cat_peso]]+$J$2</f>
        <v>52.1</v>
      </c>
      <c r="K151" s="2">
        <v>52</v>
      </c>
    </row>
    <row r="152" spans="7:11" x14ac:dyDescent="0.25">
      <c r="G152" s="2" t="s">
        <v>30</v>
      </c>
      <c r="H152" s="2" t="s">
        <v>23</v>
      </c>
      <c r="I152" s="2">
        <f t="shared" si="4"/>
        <v>52.11</v>
      </c>
      <c r="J152" s="2">
        <f>Tab_cat_FIJLKAM[[#This Row],[Cat_peso]]+$J$2</f>
        <v>57.1</v>
      </c>
      <c r="K152" s="2">
        <v>57</v>
      </c>
    </row>
    <row r="153" spans="7:11" x14ac:dyDescent="0.25">
      <c r="G153" s="2" t="s">
        <v>30</v>
      </c>
      <c r="H153" s="2" t="s">
        <v>23</v>
      </c>
      <c r="I153" s="2">
        <f t="shared" si="4"/>
        <v>57.11</v>
      </c>
      <c r="J153" s="2">
        <f>Tab_cat_FIJLKAM[[#This Row],[Cat_peso]]+$J$2</f>
        <v>63.1</v>
      </c>
      <c r="K153" s="2">
        <v>63</v>
      </c>
    </row>
    <row r="154" spans="7:11" x14ac:dyDescent="0.25">
      <c r="G154" s="2" t="s">
        <v>30</v>
      </c>
      <c r="H154" s="2" t="s">
        <v>23</v>
      </c>
      <c r="I154" s="2">
        <f t="shared" si="4"/>
        <v>63.11</v>
      </c>
      <c r="J154" s="2">
        <f>Tab_cat_FIJLKAM[[#This Row],[Cat_peso]]+$J$2</f>
        <v>70.099999999999994</v>
      </c>
      <c r="K154" s="2">
        <v>70</v>
      </c>
    </row>
    <row r="155" spans="7:11" x14ac:dyDescent="0.25">
      <c r="G155" s="2" t="s">
        <v>30</v>
      </c>
      <c r="H155" s="2" t="s">
        <v>23</v>
      </c>
      <c r="I155" s="2">
        <f t="shared" si="4"/>
        <v>70.11</v>
      </c>
      <c r="J155" s="2">
        <f>Tab_cat_FIJLKAM[[#This Row],[Cat_peso]]+$J$2</f>
        <v>78.099999999999994</v>
      </c>
      <c r="K155" s="2">
        <v>78</v>
      </c>
    </row>
    <row r="156" spans="7:11" x14ac:dyDescent="0.25">
      <c r="G156" s="2" t="s">
        <v>30</v>
      </c>
      <c r="H156" s="2" t="s">
        <v>23</v>
      </c>
      <c r="I156" s="2">
        <f t="shared" si="4"/>
        <v>78.11</v>
      </c>
      <c r="J156" s="2">
        <f>$K$2</f>
        <v>200</v>
      </c>
      <c r="K156" s="2" t="s">
        <v>39</v>
      </c>
    </row>
    <row r="157" spans="7:11" x14ac:dyDescent="0.25">
      <c r="G157" s="2" t="s">
        <v>31</v>
      </c>
      <c r="H157" s="2" t="s">
        <v>21</v>
      </c>
      <c r="I157" s="2">
        <v>0</v>
      </c>
      <c r="J157" s="2">
        <f>Tab_cat_FIJLKAM[[#This Row],[Cat_peso]]+$J$2</f>
        <v>60.1</v>
      </c>
      <c r="K157" s="2">
        <v>60</v>
      </c>
    </row>
    <row r="158" spans="7:11" x14ac:dyDescent="0.25">
      <c r="G158" s="2" t="s">
        <v>31</v>
      </c>
      <c r="H158" s="2" t="s">
        <v>21</v>
      </c>
      <c r="I158" s="2">
        <f t="shared" si="4"/>
        <v>60.11</v>
      </c>
      <c r="J158" s="2">
        <f>Tab_cat_FIJLKAM[[#This Row],[Cat_peso]]+$J$2</f>
        <v>66.099999999999994</v>
      </c>
      <c r="K158" s="2">
        <v>66</v>
      </c>
    </row>
    <row r="159" spans="7:11" x14ac:dyDescent="0.25">
      <c r="G159" s="2" t="s">
        <v>31</v>
      </c>
      <c r="H159" s="2" t="s">
        <v>21</v>
      </c>
      <c r="I159" s="2">
        <f t="shared" si="4"/>
        <v>66.11</v>
      </c>
      <c r="J159" s="2">
        <f>Tab_cat_FIJLKAM[[#This Row],[Cat_peso]]+$J$2</f>
        <v>73.099999999999994</v>
      </c>
      <c r="K159" s="2">
        <v>73</v>
      </c>
    </row>
    <row r="160" spans="7:11" x14ac:dyDescent="0.25">
      <c r="G160" s="2" t="s">
        <v>31</v>
      </c>
      <c r="H160" s="2" t="s">
        <v>21</v>
      </c>
      <c r="I160" s="2">
        <f t="shared" si="4"/>
        <v>73.11</v>
      </c>
      <c r="J160" s="2">
        <f>Tab_cat_FIJLKAM[[#This Row],[Cat_peso]]+$J$2</f>
        <v>81.099999999999994</v>
      </c>
      <c r="K160" s="2">
        <v>81</v>
      </c>
    </row>
    <row r="161" spans="7:11" x14ac:dyDescent="0.25">
      <c r="G161" s="2" t="s">
        <v>31</v>
      </c>
      <c r="H161" s="2" t="s">
        <v>21</v>
      </c>
      <c r="I161" s="2">
        <f t="shared" si="4"/>
        <v>81.11</v>
      </c>
      <c r="J161" s="2">
        <f>Tab_cat_FIJLKAM[[#This Row],[Cat_peso]]+$J$2</f>
        <v>90.1</v>
      </c>
      <c r="K161" s="2">
        <v>90</v>
      </c>
    </row>
    <row r="162" spans="7:11" x14ac:dyDescent="0.25">
      <c r="G162" s="2" t="s">
        <v>31</v>
      </c>
      <c r="H162" s="2" t="s">
        <v>21</v>
      </c>
      <c r="I162" s="2">
        <f t="shared" si="4"/>
        <v>90.11</v>
      </c>
      <c r="J162" s="2">
        <f>Tab_cat_FIJLKAM[[#This Row],[Cat_peso]]+$J$2</f>
        <v>100.1</v>
      </c>
      <c r="K162" s="2">
        <v>100</v>
      </c>
    </row>
    <row r="163" spans="7:11" x14ac:dyDescent="0.25">
      <c r="G163" s="2" t="s">
        <v>31</v>
      </c>
      <c r="H163" s="2" t="s">
        <v>21</v>
      </c>
      <c r="I163" s="2">
        <f t="shared" si="4"/>
        <v>100.11</v>
      </c>
      <c r="J163" s="2">
        <f>$K$2</f>
        <v>200</v>
      </c>
      <c r="K163" s="2" t="s">
        <v>38</v>
      </c>
    </row>
    <row r="164" spans="7:11" x14ac:dyDescent="0.25">
      <c r="G164" s="2" t="s">
        <v>31</v>
      </c>
      <c r="H164" s="2" t="s">
        <v>23</v>
      </c>
      <c r="I164" s="2">
        <v>0</v>
      </c>
      <c r="J164" s="2">
        <f>Tab_cat_FIJLKAM[[#This Row],[Cat_peso]]+$J$2</f>
        <v>48.1</v>
      </c>
      <c r="K164" s="2">
        <v>48</v>
      </c>
    </row>
    <row r="165" spans="7:11" x14ac:dyDescent="0.25">
      <c r="G165" s="2" t="s">
        <v>31</v>
      </c>
      <c r="H165" s="2" t="s">
        <v>23</v>
      </c>
      <c r="I165" s="2">
        <f t="shared" ref="I165:I198" si="5">J164+$I$2</f>
        <v>48.11</v>
      </c>
      <c r="J165" s="2">
        <f>Tab_cat_FIJLKAM[[#This Row],[Cat_peso]]+$J$2</f>
        <v>52.1</v>
      </c>
      <c r="K165" s="2">
        <v>52</v>
      </c>
    </row>
    <row r="166" spans="7:11" x14ac:dyDescent="0.25">
      <c r="G166" s="2" t="s">
        <v>31</v>
      </c>
      <c r="H166" s="2" t="s">
        <v>23</v>
      </c>
      <c r="I166" s="2">
        <f t="shared" si="5"/>
        <v>52.11</v>
      </c>
      <c r="J166" s="2">
        <f>Tab_cat_FIJLKAM[[#This Row],[Cat_peso]]+$J$2</f>
        <v>57.1</v>
      </c>
      <c r="K166" s="2">
        <v>57</v>
      </c>
    </row>
    <row r="167" spans="7:11" x14ac:dyDescent="0.25">
      <c r="G167" s="2" t="s">
        <v>31</v>
      </c>
      <c r="H167" s="2" t="s">
        <v>23</v>
      </c>
      <c r="I167" s="2">
        <f t="shared" si="5"/>
        <v>57.11</v>
      </c>
      <c r="J167" s="2">
        <f>Tab_cat_FIJLKAM[[#This Row],[Cat_peso]]+$J$2</f>
        <v>63.1</v>
      </c>
      <c r="K167" s="2">
        <v>63</v>
      </c>
    </row>
    <row r="168" spans="7:11" x14ac:dyDescent="0.25">
      <c r="G168" s="2" t="s">
        <v>31</v>
      </c>
      <c r="H168" s="2" t="s">
        <v>23</v>
      </c>
      <c r="I168" s="2">
        <f t="shared" si="5"/>
        <v>63.11</v>
      </c>
      <c r="J168" s="2">
        <f>Tab_cat_FIJLKAM[[#This Row],[Cat_peso]]+$J$2</f>
        <v>70.099999999999994</v>
      </c>
      <c r="K168" s="2">
        <v>70</v>
      </c>
    </row>
    <row r="169" spans="7:11" x14ac:dyDescent="0.25">
      <c r="G169" s="2" t="s">
        <v>31</v>
      </c>
      <c r="H169" s="2" t="s">
        <v>23</v>
      </c>
      <c r="I169" s="2">
        <f t="shared" si="5"/>
        <v>70.11</v>
      </c>
      <c r="J169" s="2">
        <f>Tab_cat_FIJLKAM[[#This Row],[Cat_peso]]+$J$2</f>
        <v>78.099999999999994</v>
      </c>
      <c r="K169" s="2">
        <v>78</v>
      </c>
    </row>
    <row r="170" spans="7:11" x14ac:dyDescent="0.25">
      <c r="G170" s="2" t="s">
        <v>31</v>
      </c>
      <c r="H170" s="2" t="s">
        <v>23</v>
      </c>
      <c r="I170" s="2">
        <f t="shared" si="5"/>
        <v>78.11</v>
      </c>
      <c r="J170" s="2">
        <f>$K$2</f>
        <v>200</v>
      </c>
      <c r="K170" s="2" t="s">
        <v>39</v>
      </c>
    </row>
    <row r="171" spans="7:11" x14ac:dyDescent="0.25">
      <c r="G171" s="2" t="s">
        <v>32</v>
      </c>
      <c r="H171" s="2" t="s">
        <v>21</v>
      </c>
      <c r="I171" s="2">
        <v>0</v>
      </c>
      <c r="J171" s="2">
        <f>Tab_cat_FIJLKAM[[#This Row],[Cat_peso]]+$J$2</f>
        <v>60.1</v>
      </c>
      <c r="K171" s="2">
        <v>60</v>
      </c>
    </row>
    <row r="172" spans="7:11" x14ac:dyDescent="0.25">
      <c r="G172" s="2" t="s">
        <v>32</v>
      </c>
      <c r="H172" s="2" t="s">
        <v>21</v>
      </c>
      <c r="I172" s="2">
        <f t="shared" si="5"/>
        <v>60.11</v>
      </c>
      <c r="J172" s="2">
        <f>Tab_cat_FIJLKAM[[#This Row],[Cat_peso]]+$J$2</f>
        <v>66.099999999999994</v>
      </c>
      <c r="K172" s="2">
        <v>66</v>
      </c>
    </row>
    <row r="173" spans="7:11" x14ac:dyDescent="0.25">
      <c r="G173" s="2" t="s">
        <v>32</v>
      </c>
      <c r="H173" s="2" t="s">
        <v>21</v>
      </c>
      <c r="I173" s="2">
        <f t="shared" si="5"/>
        <v>66.11</v>
      </c>
      <c r="J173" s="2">
        <f>Tab_cat_FIJLKAM[[#This Row],[Cat_peso]]+$J$2</f>
        <v>73.099999999999994</v>
      </c>
      <c r="K173" s="2">
        <v>73</v>
      </c>
    </row>
    <row r="174" spans="7:11" x14ac:dyDescent="0.25">
      <c r="G174" s="2" t="s">
        <v>32</v>
      </c>
      <c r="H174" s="2" t="s">
        <v>21</v>
      </c>
      <c r="I174" s="2">
        <f t="shared" si="5"/>
        <v>73.11</v>
      </c>
      <c r="J174" s="2">
        <f>Tab_cat_FIJLKAM[[#This Row],[Cat_peso]]+$J$2</f>
        <v>81.099999999999994</v>
      </c>
      <c r="K174" s="2">
        <v>81</v>
      </c>
    </row>
    <row r="175" spans="7:11" x14ac:dyDescent="0.25">
      <c r="G175" s="2" t="s">
        <v>32</v>
      </c>
      <c r="H175" s="2" t="s">
        <v>21</v>
      </c>
      <c r="I175" s="2">
        <f t="shared" si="5"/>
        <v>81.11</v>
      </c>
      <c r="J175" s="2">
        <f>Tab_cat_FIJLKAM[[#This Row],[Cat_peso]]+$J$2</f>
        <v>90.1</v>
      </c>
      <c r="K175" s="2">
        <v>90</v>
      </c>
    </row>
    <row r="176" spans="7:11" x14ac:dyDescent="0.25">
      <c r="G176" s="2" t="s">
        <v>32</v>
      </c>
      <c r="H176" s="2" t="s">
        <v>21</v>
      </c>
      <c r="I176" s="2">
        <f t="shared" si="5"/>
        <v>90.11</v>
      </c>
      <c r="J176" s="2">
        <f>Tab_cat_FIJLKAM[[#This Row],[Cat_peso]]+$J$2</f>
        <v>100.1</v>
      </c>
      <c r="K176" s="2">
        <v>100</v>
      </c>
    </row>
    <row r="177" spans="7:11" x14ac:dyDescent="0.25">
      <c r="G177" s="2" t="s">
        <v>32</v>
      </c>
      <c r="H177" s="2" t="s">
        <v>21</v>
      </c>
      <c r="I177" s="2">
        <f t="shared" si="5"/>
        <v>100.11</v>
      </c>
      <c r="J177" s="2">
        <f>$K$2</f>
        <v>200</v>
      </c>
      <c r="K177" s="2" t="s">
        <v>38</v>
      </c>
    </row>
    <row r="178" spans="7:11" x14ac:dyDescent="0.25">
      <c r="G178" s="2" t="s">
        <v>32</v>
      </c>
      <c r="H178" s="2" t="s">
        <v>23</v>
      </c>
      <c r="I178" s="2">
        <v>0</v>
      </c>
      <c r="J178" s="2">
        <f>Tab_cat_FIJLKAM[[#This Row],[Cat_peso]]+$J$2</f>
        <v>48.1</v>
      </c>
      <c r="K178" s="2">
        <v>48</v>
      </c>
    </row>
    <row r="179" spans="7:11" x14ac:dyDescent="0.25">
      <c r="G179" s="2" t="s">
        <v>32</v>
      </c>
      <c r="H179" s="2" t="s">
        <v>23</v>
      </c>
      <c r="I179" s="2">
        <f t="shared" si="5"/>
        <v>48.11</v>
      </c>
      <c r="J179" s="2">
        <f>Tab_cat_FIJLKAM[[#This Row],[Cat_peso]]+$J$2</f>
        <v>52.1</v>
      </c>
      <c r="K179" s="2">
        <v>52</v>
      </c>
    </row>
    <row r="180" spans="7:11" x14ac:dyDescent="0.25">
      <c r="G180" s="2" t="s">
        <v>32</v>
      </c>
      <c r="H180" s="2" t="s">
        <v>23</v>
      </c>
      <c r="I180" s="2">
        <f t="shared" si="5"/>
        <v>52.11</v>
      </c>
      <c r="J180" s="2">
        <f>Tab_cat_FIJLKAM[[#This Row],[Cat_peso]]+$J$2</f>
        <v>57.1</v>
      </c>
      <c r="K180" s="2">
        <v>57</v>
      </c>
    </row>
    <row r="181" spans="7:11" x14ac:dyDescent="0.25">
      <c r="G181" s="2" t="s">
        <v>32</v>
      </c>
      <c r="H181" s="2" t="s">
        <v>23</v>
      </c>
      <c r="I181" s="2">
        <f t="shared" si="5"/>
        <v>57.11</v>
      </c>
      <c r="J181" s="2">
        <f>Tab_cat_FIJLKAM[[#This Row],[Cat_peso]]+$J$2</f>
        <v>63.1</v>
      </c>
      <c r="K181" s="2">
        <v>63</v>
      </c>
    </row>
    <row r="182" spans="7:11" x14ac:dyDescent="0.25">
      <c r="G182" s="2" t="s">
        <v>32</v>
      </c>
      <c r="H182" s="2" t="s">
        <v>23</v>
      </c>
      <c r="I182" s="2">
        <f t="shared" si="5"/>
        <v>63.11</v>
      </c>
      <c r="J182" s="2">
        <f>Tab_cat_FIJLKAM[[#This Row],[Cat_peso]]+$J$2</f>
        <v>70.099999999999994</v>
      </c>
      <c r="K182" s="2">
        <v>70</v>
      </c>
    </row>
    <row r="183" spans="7:11" x14ac:dyDescent="0.25">
      <c r="G183" s="2" t="s">
        <v>32</v>
      </c>
      <c r="H183" s="2" t="s">
        <v>23</v>
      </c>
      <c r="I183" s="2">
        <f t="shared" si="5"/>
        <v>70.11</v>
      </c>
      <c r="J183" s="2">
        <f>Tab_cat_FIJLKAM[[#This Row],[Cat_peso]]+$J$2</f>
        <v>78.099999999999994</v>
      </c>
      <c r="K183" s="2">
        <v>78</v>
      </c>
    </row>
    <row r="184" spans="7:11" x14ac:dyDescent="0.25">
      <c r="G184" s="2" t="s">
        <v>32</v>
      </c>
      <c r="H184" s="2" t="s">
        <v>23</v>
      </c>
      <c r="I184" s="2">
        <f t="shared" si="5"/>
        <v>78.11</v>
      </c>
      <c r="J184" s="2">
        <f>$K$2</f>
        <v>200</v>
      </c>
      <c r="K184" s="2" t="s">
        <v>39</v>
      </c>
    </row>
    <row r="185" spans="7:11" x14ac:dyDescent="0.25">
      <c r="G185" s="2" t="s">
        <v>33</v>
      </c>
      <c r="H185" s="2" t="s">
        <v>21</v>
      </c>
      <c r="I185" s="2">
        <v>0</v>
      </c>
      <c r="J185" s="2">
        <f>Tab_cat_FIJLKAM[[#This Row],[Cat_peso]]+$J$2</f>
        <v>60.1</v>
      </c>
      <c r="K185" s="2">
        <v>60</v>
      </c>
    </row>
    <row r="186" spans="7:11" x14ac:dyDescent="0.25">
      <c r="G186" s="2" t="s">
        <v>33</v>
      </c>
      <c r="H186" s="2" t="s">
        <v>21</v>
      </c>
      <c r="I186" s="2">
        <f t="shared" si="5"/>
        <v>60.11</v>
      </c>
      <c r="J186" s="2">
        <f>Tab_cat_FIJLKAM[[#This Row],[Cat_peso]]+$J$2</f>
        <v>66.099999999999994</v>
      </c>
      <c r="K186" s="2">
        <v>66</v>
      </c>
    </row>
    <row r="187" spans="7:11" x14ac:dyDescent="0.25">
      <c r="G187" s="2" t="s">
        <v>33</v>
      </c>
      <c r="H187" s="2" t="s">
        <v>21</v>
      </c>
      <c r="I187" s="2">
        <f t="shared" si="5"/>
        <v>66.11</v>
      </c>
      <c r="J187" s="2">
        <f>Tab_cat_FIJLKAM[[#This Row],[Cat_peso]]+$J$2</f>
        <v>73.099999999999994</v>
      </c>
      <c r="K187" s="2">
        <v>73</v>
      </c>
    </row>
    <row r="188" spans="7:11" x14ac:dyDescent="0.25">
      <c r="G188" s="2" t="s">
        <v>33</v>
      </c>
      <c r="H188" s="2" t="s">
        <v>21</v>
      </c>
      <c r="I188" s="2">
        <f t="shared" si="5"/>
        <v>73.11</v>
      </c>
      <c r="J188" s="2">
        <f>Tab_cat_FIJLKAM[[#This Row],[Cat_peso]]+$J$2</f>
        <v>81.099999999999994</v>
      </c>
      <c r="K188" s="2">
        <v>81</v>
      </c>
    </row>
    <row r="189" spans="7:11" x14ac:dyDescent="0.25">
      <c r="G189" s="2" t="s">
        <v>33</v>
      </c>
      <c r="H189" s="2" t="s">
        <v>21</v>
      </c>
      <c r="I189" s="2">
        <f t="shared" si="5"/>
        <v>81.11</v>
      </c>
      <c r="J189" s="2">
        <f>Tab_cat_FIJLKAM[[#This Row],[Cat_peso]]+$J$2</f>
        <v>90.1</v>
      </c>
      <c r="K189" s="2">
        <v>90</v>
      </c>
    </row>
    <row r="190" spans="7:11" x14ac:dyDescent="0.25">
      <c r="G190" s="2" t="s">
        <v>33</v>
      </c>
      <c r="H190" s="2" t="s">
        <v>21</v>
      </c>
      <c r="I190" s="2">
        <f t="shared" si="5"/>
        <v>90.11</v>
      </c>
      <c r="J190" s="2">
        <f>Tab_cat_FIJLKAM[[#This Row],[Cat_peso]]+$J$2</f>
        <v>100.1</v>
      </c>
      <c r="K190" s="2">
        <v>100</v>
      </c>
    </row>
    <row r="191" spans="7:11" x14ac:dyDescent="0.25">
      <c r="G191" s="2" t="s">
        <v>33</v>
      </c>
      <c r="H191" s="2" t="s">
        <v>21</v>
      </c>
      <c r="I191" s="2">
        <f t="shared" si="5"/>
        <v>100.11</v>
      </c>
      <c r="J191" s="2">
        <f>$K$2</f>
        <v>200</v>
      </c>
      <c r="K191" s="2" t="s">
        <v>38</v>
      </c>
    </row>
    <row r="192" spans="7:11" x14ac:dyDescent="0.25">
      <c r="G192" s="2" t="s">
        <v>33</v>
      </c>
      <c r="H192" s="2" t="s">
        <v>23</v>
      </c>
      <c r="I192" s="2">
        <v>0</v>
      </c>
      <c r="J192" s="2">
        <f>Tab_cat_FIJLKAM[[#This Row],[Cat_peso]]+$J$2</f>
        <v>48.1</v>
      </c>
      <c r="K192" s="2">
        <v>48</v>
      </c>
    </row>
    <row r="193" spans="7:11" x14ac:dyDescent="0.25">
      <c r="G193" s="2" t="s">
        <v>33</v>
      </c>
      <c r="H193" s="2" t="s">
        <v>23</v>
      </c>
      <c r="I193" s="2">
        <f t="shared" si="5"/>
        <v>48.11</v>
      </c>
      <c r="J193" s="2">
        <f>Tab_cat_FIJLKAM[[#This Row],[Cat_peso]]+$J$2</f>
        <v>52.1</v>
      </c>
      <c r="K193" s="2">
        <v>52</v>
      </c>
    </row>
    <row r="194" spans="7:11" x14ac:dyDescent="0.25">
      <c r="G194" s="2" t="s">
        <v>33</v>
      </c>
      <c r="H194" s="2" t="s">
        <v>23</v>
      </c>
      <c r="I194" s="2">
        <f t="shared" si="5"/>
        <v>52.11</v>
      </c>
      <c r="J194" s="2">
        <f>Tab_cat_FIJLKAM[[#This Row],[Cat_peso]]+$J$2</f>
        <v>57.1</v>
      </c>
      <c r="K194" s="2">
        <v>57</v>
      </c>
    </row>
    <row r="195" spans="7:11" x14ac:dyDescent="0.25">
      <c r="G195" s="2" t="s">
        <v>33</v>
      </c>
      <c r="H195" s="2" t="s">
        <v>23</v>
      </c>
      <c r="I195" s="2">
        <f t="shared" si="5"/>
        <v>57.11</v>
      </c>
      <c r="J195" s="2">
        <f>Tab_cat_FIJLKAM[[#This Row],[Cat_peso]]+$J$2</f>
        <v>63.1</v>
      </c>
      <c r="K195" s="2">
        <v>63</v>
      </c>
    </row>
    <row r="196" spans="7:11" x14ac:dyDescent="0.25">
      <c r="G196" s="2" t="s">
        <v>33</v>
      </c>
      <c r="H196" s="2" t="s">
        <v>23</v>
      </c>
      <c r="I196" s="2">
        <f t="shared" si="5"/>
        <v>63.11</v>
      </c>
      <c r="J196" s="2">
        <f>Tab_cat_FIJLKAM[[#This Row],[Cat_peso]]+$J$2</f>
        <v>70.099999999999994</v>
      </c>
      <c r="K196" s="2">
        <v>70</v>
      </c>
    </row>
    <row r="197" spans="7:11" x14ac:dyDescent="0.25">
      <c r="G197" s="2" t="s">
        <v>33</v>
      </c>
      <c r="H197" s="2" t="s">
        <v>23</v>
      </c>
      <c r="I197" s="2">
        <f t="shared" si="5"/>
        <v>70.11</v>
      </c>
      <c r="J197" s="2">
        <f>Tab_cat_FIJLKAM[[#This Row],[Cat_peso]]+$J$2</f>
        <v>78.099999999999994</v>
      </c>
      <c r="K197" s="2">
        <v>78</v>
      </c>
    </row>
    <row r="198" spans="7:11" x14ac:dyDescent="0.25">
      <c r="G198" s="2" t="s">
        <v>33</v>
      </c>
      <c r="H198" s="2" t="s">
        <v>23</v>
      </c>
      <c r="I198" s="2">
        <f t="shared" si="5"/>
        <v>78.11</v>
      </c>
      <c r="J198" s="2">
        <f>$K$2</f>
        <v>200</v>
      </c>
      <c r="K198" s="2" t="s">
        <v>39</v>
      </c>
    </row>
  </sheetData>
  <mergeCells count="1">
    <mergeCell ref="I1:J1"/>
  </mergeCells>
  <pageMargins left="0.7" right="0.7" top="0.75" bottom="0.75" header="0.3" footer="0.3"/>
  <pageSetup paperSize="9" orientation="portrait" r:id="rId1"/>
  <ignoredErrors>
    <ignoredError sqref="I5:I198 J13:J198" calculatedColumn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O26"/>
  <sheetViews>
    <sheetView showGridLines="0" showRowColHeaders="0" workbookViewId="0">
      <selection activeCell="N28" sqref="N28"/>
    </sheetView>
  </sheetViews>
  <sheetFormatPr defaultRowHeight="15" x14ac:dyDescent="0.25"/>
  <cols>
    <col min="5" max="5" width="10" customWidth="1"/>
    <col min="13" max="13" width="12.140625" bestFit="1" customWidth="1"/>
    <col min="15" max="15" width="16.140625" bestFit="1" customWidth="1"/>
  </cols>
  <sheetData>
    <row r="4" spans="3:15" ht="23.25" x14ac:dyDescent="0.35">
      <c r="C4" s="28" t="s">
        <v>59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3:15" ht="23.25" x14ac:dyDescent="0.3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7" spans="3:15" x14ac:dyDescent="0.25">
      <c r="C7" s="26" t="s">
        <v>60</v>
      </c>
      <c r="D7" s="26"/>
      <c r="E7" s="26"/>
      <c r="F7" s="26"/>
      <c r="G7" s="26"/>
      <c r="H7" s="26"/>
      <c r="I7" s="26"/>
      <c r="J7" s="26"/>
      <c r="K7" s="26"/>
      <c r="M7" s="15" t="s">
        <v>62</v>
      </c>
      <c r="O7" s="14" t="s">
        <v>63</v>
      </c>
    </row>
    <row r="8" spans="3:15" x14ac:dyDescent="0.25">
      <c r="M8" s="13"/>
    </row>
    <row r="9" spans="3:15" x14ac:dyDescent="0.25">
      <c r="C9" s="27" t="s">
        <v>64</v>
      </c>
      <c r="D9" s="27"/>
      <c r="E9" s="27"/>
      <c r="F9" s="27"/>
      <c r="G9" s="27"/>
      <c r="H9" s="27"/>
      <c r="I9" s="27"/>
      <c r="J9" s="27"/>
      <c r="K9" s="27"/>
      <c r="L9" s="27"/>
    </row>
    <row r="11" spans="3:15" x14ac:dyDescent="0.25">
      <c r="C11" s="26" t="s">
        <v>61</v>
      </c>
      <c r="D11" s="26"/>
      <c r="E11" s="26"/>
      <c r="F11" s="26"/>
      <c r="G11" s="26"/>
      <c r="H11" s="26"/>
      <c r="I11" s="26"/>
    </row>
    <row r="13" spans="3:15" x14ac:dyDescent="0.25">
      <c r="C13" s="27" t="s">
        <v>65</v>
      </c>
      <c r="D13" s="27"/>
      <c r="E13" s="27"/>
      <c r="F13" s="27"/>
      <c r="G13" s="27"/>
      <c r="H13" s="27"/>
      <c r="I13" s="27"/>
      <c r="J13" s="27"/>
      <c r="K13" s="27"/>
      <c r="L13" s="27"/>
    </row>
    <row r="14" spans="3:15" x14ac:dyDescent="0.25">
      <c r="C14" s="27" t="s">
        <v>66</v>
      </c>
      <c r="D14" s="27"/>
      <c r="E14" s="27"/>
      <c r="G14" t="s">
        <v>45</v>
      </c>
    </row>
    <row r="15" spans="3:15" x14ac:dyDescent="0.25">
      <c r="G15" t="s">
        <v>46</v>
      </c>
    </row>
    <row r="16" spans="3:15" x14ac:dyDescent="0.25">
      <c r="G16" t="s">
        <v>47</v>
      </c>
    </row>
    <row r="17" spans="3:10" x14ac:dyDescent="0.25">
      <c r="G17" t="s">
        <v>48</v>
      </c>
    </row>
    <row r="18" spans="3:10" x14ac:dyDescent="0.25">
      <c r="G18" t="s">
        <v>49</v>
      </c>
    </row>
    <row r="19" spans="3:10" x14ac:dyDescent="0.25">
      <c r="G19" t="s">
        <v>50</v>
      </c>
    </row>
    <row r="20" spans="3:10" x14ac:dyDescent="0.25">
      <c r="G20" t="s">
        <v>51</v>
      </c>
    </row>
    <row r="21" spans="3:10" x14ac:dyDescent="0.25">
      <c r="G21" t="s">
        <v>52</v>
      </c>
    </row>
    <row r="22" spans="3:10" x14ac:dyDescent="0.25">
      <c r="G22" t="s">
        <v>53</v>
      </c>
    </row>
    <row r="23" spans="3:10" x14ac:dyDescent="0.25">
      <c r="G23" t="s">
        <v>54</v>
      </c>
    </row>
    <row r="24" spans="3:10" x14ac:dyDescent="0.25">
      <c r="G24" t="s">
        <v>55</v>
      </c>
    </row>
    <row r="26" spans="3:10" x14ac:dyDescent="0.25">
      <c r="C26" s="26" t="s">
        <v>68</v>
      </c>
      <c r="D26" s="26"/>
      <c r="E26" s="26"/>
      <c r="F26" s="26"/>
      <c r="G26" s="26"/>
      <c r="H26" s="26"/>
      <c r="I26" s="26"/>
      <c r="J26" s="26"/>
    </row>
  </sheetData>
  <sheetProtection algorithmName="SHA-512" hashValue="e32s4k0XNlRRP4WWWpEVNY5WxD3bokt0M5Kljti0qd78ORMJWBmRW0taHuHq3MAo2StRFBi1YRQJJtIotLXHtw==" saltValue="yqEwRxN3m3sHySeYd1mAYg==" spinCount="100000" sheet="1" objects="1" scenarios="1" selectLockedCells="1" selectUnlockedCells="1"/>
  <mergeCells count="7">
    <mergeCell ref="C11:I11"/>
    <mergeCell ref="C13:L13"/>
    <mergeCell ref="C14:E14"/>
    <mergeCell ref="C26:J26"/>
    <mergeCell ref="C4:O4"/>
    <mergeCell ref="C7:K7"/>
    <mergeCell ref="C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Atleti trofeo FIJLKAM</vt:lpstr>
      <vt:lpstr>Appoggio FIJLKAM</vt:lpstr>
      <vt:lpstr>ISTRUZIONI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federico.bensa</dc:creator>
  <cp:lastModifiedBy>federico.bensa</cp:lastModifiedBy>
  <dcterms:created xsi:type="dcterms:W3CDTF">2020-01-07T09:12:14Z</dcterms:created>
  <dcterms:modified xsi:type="dcterms:W3CDTF">2020-01-21T12:54:12Z</dcterms:modified>
</cp:coreProperties>
</file>